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15\PROGRAMEN\31_12_2015\mf_12\okonc_zavrSP\"/>
    </mc:Choice>
  </mc:AlternateContent>
  <bookViews>
    <workbookView xWindow="240" yWindow="135" windowWidth="8520" windowHeight="10230" tabRatio="864" activeTab="14"/>
  </bookViews>
  <sheets>
    <sheet name="приходи" sheetId="16" r:id="rId1"/>
    <sheet name="адм. ведомствени" sheetId="15" r:id="rId2"/>
    <sheet name="Pol+Pr" sheetId="1" r:id="rId3"/>
    <sheet name="Pr(1)" sheetId="2" r:id="rId4"/>
    <sheet name="Pr(2)" sheetId="3" r:id="rId5"/>
    <sheet name="Pr(3)" sheetId="4" r:id="rId6"/>
    <sheet name="Pr(4)" sheetId="5" r:id="rId7"/>
    <sheet name="Pr(5)" sheetId="6" r:id="rId8"/>
    <sheet name="Pr(6)" sheetId="7" r:id="rId9"/>
    <sheet name="Pr(7)" sheetId="8" r:id="rId10"/>
    <sheet name="Pr(8)" sheetId="9" r:id="rId11"/>
    <sheet name="Pr(9)" sheetId="10" r:id="rId12"/>
    <sheet name="Pr(10)" sheetId="11" r:id="rId13"/>
    <sheet name="Pr(11)" sheetId="12" r:id="rId14"/>
    <sheet name="Pr(12)" sheetId="13" r:id="rId15"/>
    <sheet name="общо" sheetId="14" r:id="rId16"/>
  </sheets>
  <externalReferences>
    <externalReference r:id="rId17"/>
  </externalReferences>
  <calcPr calcId="162913"/>
</workbook>
</file>

<file path=xl/calcChain.xml><?xml version="1.0" encoding="utf-8"?>
<calcChain xmlns="http://schemas.openxmlformats.org/spreadsheetml/2006/main">
  <c r="H28" i="13" l="1"/>
  <c r="E19" i="15" l="1"/>
  <c r="E14" i="15"/>
  <c r="F22" i="15"/>
  <c r="F18" i="15"/>
  <c r="F11" i="15"/>
  <c r="E10" i="15"/>
  <c r="C22" i="15"/>
  <c r="C21" i="15"/>
  <c r="C20" i="15"/>
  <c r="C19" i="15"/>
  <c r="C18" i="15"/>
  <c r="C17" i="15"/>
  <c r="C15" i="15"/>
  <c r="C14" i="15"/>
  <c r="C13" i="15"/>
  <c r="C12" i="15"/>
  <c r="C11" i="15"/>
  <c r="C10" i="15"/>
  <c r="I10" i="16"/>
  <c r="H10" i="16"/>
  <c r="G10" i="16"/>
  <c r="F10" i="16"/>
  <c r="E10" i="16"/>
  <c r="D10" i="16"/>
  <c r="I8" i="16"/>
  <c r="I18" i="16" s="1"/>
  <c r="H8" i="16"/>
  <c r="H18" i="16" s="1"/>
  <c r="G8" i="16"/>
  <c r="G18" i="16" s="1"/>
  <c r="F8" i="16"/>
  <c r="F18" i="16" s="1"/>
  <c r="E8" i="16"/>
  <c r="E18" i="16" s="1"/>
  <c r="D8" i="16"/>
  <c r="D18" i="16" s="1"/>
  <c r="D16" i="13"/>
  <c r="E16" i="13"/>
  <c r="F16" i="13"/>
  <c r="G16" i="13"/>
  <c r="H16" i="13"/>
  <c r="D16" i="12"/>
  <c r="E16" i="12"/>
  <c r="F16" i="12"/>
  <c r="G16" i="12"/>
  <c r="H16" i="12"/>
  <c r="F21" i="15" s="1"/>
  <c r="D16" i="11"/>
  <c r="E16" i="11"/>
  <c r="F16" i="11"/>
  <c r="G16" i="11"/>
  <c r="H16" i="11"/>
  <c r="F20" i="15" s="1"/>
  <c r="D16" i="10"/>
  <c r="E16" i="10"/>
  <c r="F16" i="10"/>
  <c r="G16" i="10"/>
  <c r="H16" i="10"/>
  <c r="F19" i="15" s="1"/>
  <c r="D19" i="15" s="1"/>
  <c r="D16" i="9"/>
  <c r="E16" i="9"/>
  <c r="F16" i="9"/>
  <c r="G16" i="9"/>
  <c r="H16" i="9"/>
  <c r="D16" i="8"/>
  <c r="E16" i="8"/>
  <c r="F16" i="8"/>
  <c r="G16" i="8"/>
  <c r="H16" i="8"/>
  <c r="F17" i="15" s="1"/>
  <c r="F16" i="15" s="1"/>
  <c r="D16" i="7"/>
  <c r="E16" i="7"/>
  <c r="F16" i="7"/>
  <c r="G16" i="7"/>
  <c r="H16" i="7"/>
  <c r="F15" i="15" s="1"/>
  <c r="D16" i="6"/>
  <c r="E16" i="6"/>
  <c r="F16" i="6"/>
  <c r="G16" i="6"/>
  <c r="H16" i="6"/>
  <c r="F14" i="15" s="1"/>
  <c r="D14" i="15" s="1"/>
  <c r="D16" i="4"/>
  <c r="E16" i="4"/>
  <c r="F16" i="4"/>
  <c r="G16" i="4"/>
  <c r="H16" i="4"/>
  <c r="F12" i="15" s="1"/>
  <c r="F16" i="3"/>
  <c r="G16" i="3"/>
  <c r="H16" i="3"/>
  <c r="D16" i="5"/>
  <c r="E16" i="5"/>
  <c r="F16" i="5"/>
  <c r="G16" i="5"/>
  <c r="H16" i="5"/>
  <c r="F13" i="15" s="1"/>
  <c r="D16" i="3"/>
  <c r="E16" i="3"/>
  <c r="D16" i="2"/>
  <c r="E16" i="2"/>
  <c r="F16" i="2"/>
  <c r="G16" i="2"/>
  <c r="H16" i="2"/>
  <c r="F10" i="15" s="1"/>
  <c r="D10" i="15" s="1"/>
  <c r="C16" i="2"/>
  <c r="C16" i="9"/>
  <c r="B4" i="5"/>
  <c r="B4" i="6"/>
  <c r="B4" i="7"/>
  <c r="B4" i="8"/>
  <c r="B4" i="9"/>
  <c r="B4" i="10"/>
  <c r="B4" i="11"/>
  <c r="B4" i="12"/>
  <c r="B4" i="13"/>
  <c r="B4" i="14"/>
  <c r="B4" i="4"/>
  <c r="B4" i="3"/>
  <c r="B4" i="2"/>
  <c r="H30" i="14"/>
  <c r="G30" i="14"/>
  <c r="F30" i="14"/>
  <c r="E30" i="14"/>
  <c r="D30" i="14"/>
  <c r="C30" i="14"/>
  <c r="C21" i="14"/>
  <c r="D21" i="14"/>
  <c r="E21" i="14"/>
  <c r="F21" i="14"/>
  <c r="G21" i="14"/>
  <c r="H21" i="14"/>
  <c r="C22" i="14"/>
  <c r="D22" i="14"/>
  <c r="D16" i="14" s="1"/>
  <c r="E22" i="14"/>
  <c r="F22" i="14"/>
  <c r="G22" i="14"/>
  <c r="H22" i="14"/>
  <c r="H16" i="14" s="1"/>
  <c r="C23" i="14"/>
  <c r="D23" i="14"/>
  <c r="E23" i="14"/>
  <c r="F23" i="14"/>
  <c r="G23" i="14"/>
  <c r="H23" i="14"/>
  <c r="C24" i="14"/>
  <c r="D24" i="14"/>
  <c r="E24" i="14"/>
  <c r="F24" i="14"/>
  <c r="G24" i="14"/>
  <c r="H24" i="14"/>
  <c r="C25" i="14"/>
  <c r="D25" i="14"/>
  <c r="E25" i="14"/>
  <c r="F25" i="14"/>
  <c r="G25" i="14"/>
  <c r="H25" i="14"/>
  <c r="C26" i="14"/>
  <c r="D26" i="14"/>
  <c r="E26" i="14"/>
  <c r="F26" i="14"/>
  <c r="G26" i="14"/>
  <c r="H26" i="14"/>
  <c r="H20" i="14"/>
  <c r="G20" i="14"/>
  <c r="F20" i="14"/>
  <c r="E20" i="14"/>
  <c r="D20" i="14"/>
  <c r="C20" i="14"/>
  <c r="H19" i="14"/>
  <c r="G19" i="14"/>
  <c r="F19" i="14"/>
  <c r="F16" i="14" s="1"/>
  <c r="E19" i="14"/>
  <c r="D19" i="14"/>
  <c r="C19" i="14"/>
  <c r="C16" i="14" s="1"/>
  <c r="H18" i="14"/>
  <c r="G18" i="14"/>
  <c r="F18" i="14"/>
  <c r="E18" i="14"/>
  <c r="E16" i="14" s="1"/>
  <c r="D18" i="14"/>
  <c r="C18" i="14"/>
  <c r="C13" i="14"/>
  <c r="D13" i="14"/>
  <c r="E13" i="14"/>
  <c r="F13" i="14"/>
  <c r="G13" i="14"/>
  <c r="H13" i="14"/>
  <c r="C14" i="14"/>
  <c r="D14" i="14"/>
  <c r="E14" i="14"/>
  <c r="F14" i="14"/>
  <c r="G14" i="14"/>
  <c r="H14" i="14"/>
  <c r="D12" i="14"/>
  <c r="E12" i="14"/>
  <c r="E10" i="14" s="1"/>
  <c r="E28" i="14" s="1"/>
  <c r="F12" i="14"/>
  <c r="F10" i="14" s="1"/>
  <c r="F28" i="14" s="1"/>
  <c r="G12" i="14"/>
  <c r="H12" i="14"/>
  <c r="C12" i="14"/>
  <c r="C10" i="14" s="1"/>
  <c r="C28" i="14" s="1"/>
  <c r="G16" i="14"/>
  <c r="G10" i="14"/>
  <c r="D10" i="14"/>
  <c r="D28" i="14" s="1"/>
  <c r="G28" i="14"/>
  <c r="B6" i="13"/>
  <c r="B6" i="12"/>
  <c r="B6" i="11"/>
  <c r="B6" i="10"/>
  <c r="B6" i="9"/>
  <c r="B6" i="8"/>
  <c r="B6" i="7"/>
  <c r="B6" i="6"/>
  <c r="B6" i="5"/>
  <c r="B6" i="4"/>
  <c r="B6" i="3"/>
  <c r="C16" i="13"/>
  <c r="H10" i="13"/>
  <c r="E22" i="15" s="1"/>
  <c r="I30" i="1"/>
  <c r="G10" i="13"/>
  <c r="G28" i="13" s="1"/>
  <c r="H30" i="1" s="1"/>
  <c r="F10" i="13"/>
  <c r="E10" i="13"/>
  <c r="E28" i="13" s="1"/>
  <c r="F30" i="1" s="1"/>
  <c r="D10" i="13"/>
  <c r="D28" i="13" s="1"/>
  <c r="E30" i="1" s="1"/>
  <c r="C10" i="13"/>
  <c r="C28" i="13" s="1"/>
  <c r="D30" i="1" s="1"/>
  <c r="C16" i="12"/>
  <c r="H10" i="12"/>
  <c r="H28" i="12" s="1"/>
  <c r="I28" i="1" s="1"/>
  <c r="G10" i="12"/>
  <c r="G28" i="12"/>
  <c r="H28" i="1" s="1"/>
  <c r="F10" i="12"/>
  <c r="E10" i="12"/>
  <c r="E28" i="12"/>
  <c r="F28" i="1" s="1"/>
  <c r="D10" i="12"/>
  <c r="D28" i="12" s="1"/>
  <c r="E28" i="1" s="1"/>
  <c r="C10" i="12"/>
  <c r="C28" i="12" s="1"/>
  <c r="D28" i="1" s="1"/>
  <c r="C16" i="11"/>
  <c r="H10" i="11"/>
  <c r="H28" i="11" s="1"/>
  <c r="I27" i="1" s="1"/>
  <c r="G10" i="11"/>
  <c r="G28" i="11" s="1"/>
  <c r="H27" i="1" s="1"/>
  <c r="F10" i="11"/>
  <c r="E10" i="11"/>
  <c r="E28" i="11" s="1"/>
  <c r="F27" i="1" s="1"/>
  <c r="D10" i="11"/>
  <c r="D28" i="11"/>
  <c r="E27" i="1" s="1"/>
  <c r="C10" i="11"/>
  <c r="C28" i="11" s="1"/>
  <c r="D27" i="1" s="1"/>
  <c r="C16" i="10"/>
  <c r="H10" i="10"/>
  <c r="H28" i="10" s="1"/>
  <c r="I26" i="1" s="1"/>
  <c r="G10" i="10"/>
  <c r="G28" i="10" s="1"/>
  <c r="H26" i="1" s="1"/>
  <c r="F10" i="10"/>
  <c r="F28" i="10" s="1"/>
  <c r="G26" i="1" s="1"/>
  <c r="E10" i="10"/>
  <c r="E28" i="10" s="1"/>
  <c r="F26" i="1" s="1"/>
  <c r="D10" i="10"/>
  <c r="D28" i="10" s="1"/>
  <c r="E26" i="1" s="1"/>
  <c r="C10" i="10"/>
  <c r="C28" i="10"/>
  <c r="D26" i="1" s="1"/>
  <c r="H10" i="9"/>
  <c r="E18" i="15" s="1"/>
  <c r="D18" i="15" s="1"/>
  <c r="G10" i="9"/>
  <c r="G28" i="9" s="1"/>
  <c r="H25" i="1" s="1"/>
  <c r="F10" i="9"/>
  <c r="F28" i="9" s="1"/>
  <c r="G25" i="1" s="1"/>
  <c r="E10" i="9"/>
  <c r="E28" i="9" s="1"/>
  <c r="F25" i="1" s="1"/>
  <c r="D10" i="9"/>
  <c r="D28" i="9" s="1"/>
  <c r="E25" i="1" s="1"/>
  <c r="C10" i="9"/>
  <c r="C28" i="9"/>
  <c r="D25" i="1" s="1"/>
  <c r="C16" i="8"/>
  <c r="H10" i="8"/>
  <c r="E17" i="15" s="1"/>
  <c r="H28" i="8"/>
  <c r="I24" i="1" s="1"/>
  <c r="G10" i="8"/>
  <c r="G28" i="8" s="1"/>
  <c r="H24" i="1" s="1"/>
  <c r="H23" i="1" s="1"/>
  <c r="F10" i="8"/>
  <c r="E10" i="8"/>
  <c r="E28" i="8" s="1"/>
  <c r="F24" i="1" s="1"/>
  <c r="F23" i="1" s="1"/>
  <c r="D10" i="8"/>
  <c r="D28" i="8" s="1"/>
  <c r="E24" i="1" s="1"/>
  <c r="C10" i="8"/>
  <c r="C28" i="8" s="1"/>
  <c r="D24" i="1" s="1"/>
  <c r="D23" i="1" s="1"/>
  <c r="C16" i="7"/>
  <c r="H10" i="7"/>
  <c r="H28" i="7" s="1"/>
  <c r="I21" i="1" s="1"/>
  <c r="G10" i="7"/>
  <c r="G28" i="7" s="1"/>
  <c r="H21" i="1" s="1"/>
  <c r="F10" i="7"/>
  <c r="E10" i="7"/>
  <c r="E28" i="7" s="1"/>
  <c r="F21" i="1" s="1"/>
  <c r="D10" i="7"/>
  <c r="D28" i="7"/>
  <c r="E21" i="1" s="1"/>
  <c r="C10" i="7"/>
  <c r="C28" i="7" s="1"/>
  <c r="D21" i="1" s="1"/>
  <c r="C16" i="6"/>
  <c r="H10" i="6"/>
  <c r="H28" i="6" s="1"/>
  <c r="I20" i="1" s="1"/>
  <c r="G10" i="6"/>
  <c r="G28" i="6" s="1"/>
  <c r="H20" i="1" s="1"/>
  <c r="F10" i="6"/>
  <c r="F28" i="6" s="1"/>
  <c r="G20" i="1" s="1"/>
  <c r="E10" i="6"/>
  <c r="E28" i="6" s="1"/>
  <c r="F20" i="1" s="1"/>
  <c r="D10" i="6"/>
  <c r="D28" i="6" s="1"/>
  <c r="E20" i="1" s="1"/>
  <c r="C10" i="6"/>
  <c r="C28" i="6"/>
  <c r="D20" i="1" s="1"/>
  <c r="C16" i="5"/>
  <c r="H10" i="5"/>
  <c r="E13" i="15" s="1"/>
  <c r="D13" i="15" s="1"/>
  <c r="H28" i="5"/>
  <c r="I19" i="1" s="1"/>
  <c r="G10" i="5"/>
  <c r="G28" i="5" s="1"/>
  <c r="H19" i="1" s="1"/>
  <c r="F10" i="5"/>
  <c r="E10" i="5"/>
  <c r="E28" i="5" s="1"/>
  <c r="F19" i="1" s="1"/>
  <c r="D10" i="5"/>
  <c r="D28" i="5" s="1"/>
  <c r="E19" i="1" s="1"/>
  <c r="C10" i="5"/>
  <c r="C28" i="5" s="1"/>
  <c r="D19" i="1" s="1"/>
  <c r="C16" i="4"/>
  <c r="H10" i="4"/>
  <c r="H28" i="4" s="1"/>
  <c r="I18" i="1" s="1"/>
  <c r="G10" i="4"/>
  <c r="G28" i="4"/>
  <c r="H18" i="1" s="1"/>
  <c r="F10" i="4"/>
  <c r="E10" i="4"/>
  <c r="E28" i="4"/>
  <c r="F18" i="1" s="1"/>
  <c r="D10" i="4"/>
  <c r="D28" i="4" s="1"/>
  <c r="E18" i="1" s="1"/>
  <c r="C10" i="4"/>
  <c r="C28" i="4" s="1"/>
  <c r="D18" i="1" s="1"/>
  <c r="C16" i="3"/>
  <c r="H10" i="3"/>
  <c r="H28" i="3" s="1"/>
  <c r="I17" i="1" s="1"/>
  <c r="G10" i="3"/>
  <c r="G28" i="3" s="1"/>
  <c r="H17" i="1" s="1"/>
  <c r="F10" i="3"/>
  <c r="E10" i="3"/>
  <c r="E28" i="3" s="1"/>
  <c r="F17" i="1" s="1"/>
  <c r="D10" i="3"/>
  <c r="D28" i="3"/>
  <c r="E17" i="1" s="1"/>
  <c r="C10" i="3"/>
  <c r="C28" i="3" s="1"/>
  <c r="D17" i="1" s="1"/>
  <c r="D10" i="2"/>
  <c r="D28" i="2" s="1"/>
  <c r="E16" i="1" s="1"/>
  <c r="E15" i="1" s="1"/>
  <c r="E10" i="2"/>
  <c r="E28" i="2" s="1"/>
  <c r="F16" i="1" s="1"/>
  <c r="F10" i="2"/>
  <c r="G10" i="2"/>
  <c r="G28" i="2" s="1"/>
  <c r="H16" i="1" s="1"/>
  <c r="H10" i="2"/>
  <c r="H28" i="2"/>
  <c r="I16" i="1" s="1"/>
  <c r="C10" i="2"/>
  <c r="C28" i="2" s="1"/>
  <c r="D16" i="1" s="1"/>
  <c r="D15" i="1" s="1"/>
  <c r="D31" i="1" s="1"/>
  <c r="B6" i="2"/>
  <c r="F28" i="13"/>
  <c r="G30" i="1" s="1"/>
  <c r="F28" i="12"/>
  <c r="G28" i="1" s="1"/>
  <c r="F28" i="11"/>
  <c r="G27" i="1" s="1"/>
  <c r="F28" i="8"/>
  <c r="G24" i="1" s="1"/>
  <c r="F28" i="7"/>
  <c r="G21" i="1" s="1"/>
  <c r="F28" i="4"/>
  <c r="G18" i="1" s="1"/>
  <c r="F28" i="3"/>
  <c r="G17" i="1" s="1"/>
  <c r="F28" i="5"/>
  <c r="G19" i="1" s="1"/>
  <c r="F28" i="2"/>
  <c r="G16" i="1"/>
  <c r="H10" i="14" l="1"/>
  <c r="H28" i="14" s="1"/>
  <c r="G23" i="1"/>
  <c r="H15" i="1"/>
  <c r="H31" i="1" s="1"/>
  <c r="D22" i="15"/>
  <c r="D17" i="15"/>
  <c r="G15" i="1"/>
  <c r="G31" i="1" s="1"/>
  <c r="I15" i="1"/>
  <c r="F15" i="1"/>
  <c r="F31" i="1" s="1"/>
  <c r="E23" i="1"/>
  <c r="E31" i="1" s="1"/>
  <c r="I23" i="1"/>
  <c r="H28" i="9"/>
  <c r="I25" i="1" s="1"/>
  <c r="E11" i="15"/>
  <c r="E15" i="15"/>
  <c r="D15" i="15" s="1"/>
  <c r="E20" i="15"/>
  <c r="D20" i="15" s="1"/>
  <c r="D16" i="15" s="1"/>
  <c r="E12" i="15"/>
  <c r="D12" i="15" s="1"/>
  <c r="E21" i="15"/>
  <c r="D21" i="15" s="1"/>
  <c r="F9" i="15"/>
  <c r="F23" i="15" s="1"/>
  <c r="E9" i="15" l="1"/>
  <c r="D11" i="15"/>
  <c r="D9" i="15" s="1"/>
  <c r="D23" i="15" s="1"/>
  <c r="E16" i="15"/>
  <c r="I31" i="1"/>
  <c r="E23" i="15" l="1"/>
</calcChain>
</file>

<file path=xl/sharedStrings.xml><?xml version="1.0" encoding="utf-8"?>
<sst xmlns="http://schemas.openxmlformats.org/spreadsheetml/2006/main" count="617" uniqueCount="106">
  <si>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</si>
  <si>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</si>
  <si>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</si>
  <si>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</si>
  <si>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</si>
  <si>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</si>
  <si>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</si>
  <si>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</si>
  <si>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</si>
  <si>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</si>
  <si>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</si>
  <si>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</si>
  <si>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</si>
  <si>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</si>
  <si>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</si>
  <si>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</si>
  <si>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Общо разходи</t>
  </si>
  <si>
    <t>* Класификационен код съгласно РМС № 436 от 2014 г., изм. с РМС № 798 от 2014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</si>
  <si>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</si>
  <si>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</si>
  <si>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</si>
  <si>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</si>
  <si>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</si>
  <si>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</si>
  <si>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</si>
  <si>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</si>
  <si>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</si>
  <si>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</si>
  <si>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</si>
  <si>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</si>
  <si>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</si>
  <si>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</si>
  <si>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</si>
  <si>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</si>
  <si>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</si>
  <si>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</si>
  <si>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Политика в областта на всеобхватно, достъпно и качествено образование и обучение в предучилищното възпитание и подготовка и училищното образование. Учене през целия живот</t>
  </si>
  <si>
    <t>1700.01.01</t>
  </si>
  <si>
    <t>Бюджетна програма „Осигуряване на качеството в предучилищното възпитание и подготовка и училищното образование”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</si>
  <si>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</si>
  <si>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</si>
  <si>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</si>
  <si>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</si>
  <si>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</si>
  <si>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</si>
  <si>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</si>
  <si>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</si>
  <si>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</si>
  <si>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</si>
  <si>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</si>
  <si>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</si>
  <si>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</si>
  <si>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</si>
  <si>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</si>
  <si>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</si>
  <si>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</si>
  <si>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</si>
  <si>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</si>
  <si>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Бюджетна програма „Оценка и развитие на националния научен потенциал за изграждане на устойчива връзка образование-наука-бизнес като основа за развитие на икономика, базирана на знанието”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</si>
  <si>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</si>
  <si>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</si>
  <si>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</si>
  <si>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</si>
  <si>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I. Отчет на приходите по бюджета на Министерството на образованието и науката</t>
  </si>
  <si>
    <t>№</t>
  </si>
  <si>
    <t>Наименование на прихода</t>
  </si>
  <si>
    <t xml:space="preserve">Закон </t>
  </si>
  <si>
    <t xml:space="preserve">Уточнен </t>
  </si>
  <si>
    <t xml:space="preserve">Отчет </t>
  </si>
  <si>
    <t>план</t>
  </si>
  <si>
    <t>към 31 март</t>
  </si>
  <si>
    <t>към 30 юни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</si>
  <si>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</si>
  <si>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</si>
  <si>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</si>
  <si>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</si>
  <si>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</si>
  <si>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</si>
  <si>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</si>
  <si>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</si>
  <si>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</si>
  <si>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</si>
  <si>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</si>
  <si>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Държавни такси</t>
  </si>
  <si>
    <t>2.3.</t>
  </si>
  <si>
    <t>Глоби, санкции и наказателни лихви</t>
  </si>
  <si>
    <t>2.4.</t>
  </si>
  <si>
    <t>Други неданъчни приходи</t>
  </si>
  <si>
    <t>2.5.</t>
  </si>
  <si>
    <t xml:space="preserve">Внесени ДДС и други данъци върху продажбите </t>
  </si>
  <si>
    <t>2.6.</t>
  </si>
  <si>
    <t>Постъпления от продажба на нефинансови активи (без 40-71)</t>
  </si>
  <si>
    <t xml:space="preserve"> </t>
  </si>
  <si>
    <t>3.</t>
  </si>
  <si>
    <t>Помощи, дарения и други безвъзмездно получени суми</t>
  </si>
  <si>
    <t>Общо</t>
  </si>
  <si>
    <t>2015 г.</t>
  </si>
  <si>
    <t>Наименование на политиките и програмите</t>
  </si>
  <si>
    <t>в т.ч.</t>
  </si>
  <si>
    <t>ведомствени</t>
  </si>
  <si>
    <t>администрирани</t>
  </si>
  <si>
    <t>Област на политика за всеобхватно, достъпно и качествено образование и обучение в предучилищното възпитание и подготовка и училищното образование. Учене през целия живот</t>
  </si>
  <si>
    <t>Област на политика на равен достъп до качествено висше образование и развитие на научния потенциал</t>
  </si>
  <si>
    <t>Общо разходи:</t>
  </si>
  <si>
    <t>към 31.12.2015 г.</t>
  </si>
  <si>
    <t>на Министерството на образованието и науката към 31.12.2015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</si>
</sst>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5" fillId="0" borderId="0"/>
  </cellStyleXfs>
  <cellXfs count="73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12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3" xfId="0" applyNumberFormat="1" applyFont="1" applyBorder="1" applyAlignment="1">
      <alignment vertical="top" wrapText="1" shrinkToFit="1"/>
    </xf>
    <xf numFmtId="3" fontId="2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vertical="top" wrapText="1" shrinkToFi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justify" vertical="top" wrapText="1" shrinkToFit="1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" fontId="2" fillId="0" borderId="3" xfId="0" applyNumberFormat="1" applyFont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0" xfId="1"/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3" fontId="8" fillId="0" borderId="0" xfId="0" applyNumberFormat="1" applyFont="1"/>
  </cellXfs>
  <cellStyles count="3">
    <cellStyle name="Good" xfId="1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JET_2014\PROGRAMEN\31_12_2014\MF\1700_Report-trim%2031_12_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и"/>
      <sheetName val="разходи"/>
      <sheetName val="админ вед"/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ограма-общо"/>
      <sheetName val="Sheet1"/>
    </sheetNames>
    <sheetDataSet>
      <sheetData sheetId="0"/>
      <sheetData sheetId="1"/>
      <sheetData sheetId="2"/>
      <sheetData sheetId="3">
        <row r="3">
          <cell r="B3" t="str">
            <v>Бюджетна програма  “Осигуряване на качеството в предучилищното възпитание и подготовка  и училищното образование”</v>
          </cell>
        </row>
      </sheetData>
      <sheetData sheetId="4">
        <row r="3">
          <cell r="B3" t="str">
            <v>Бюджетна програма “Улесняване на достъпа до образование. Приобщаващо образование”</v>
          </cell>
        </row>
      </sheetData>
      <sheetData sheetId="5">
        <row r="3">
          <cell r="B3" t="str">
            <v>Бюджетна програма  “Училищно образование”</v>
          </cell>
        </row>
      </sheetData>
      <sheetData sheetId="6">
        <row r="3">
          <cell r="B3" t="str">
            <v>Бюджетна програма “Развитие на способностите на децата и учениците”</v>
          </cell>
        </row>
      </sheetData>
      <sheetData sheetId="7">
        <row r="3">
          <cell r="B3" t="str">
            <v>Бюджетна програма “Образование на българите в чужбина”</v>
          </cell>
        </row>
      </sheetData>
      <sheetData sheetId="8">
        <row r="3">
          <cell r="B3" t="str">
            <v>Бюджетна програма „Учене през целия живот”</v>
          </cell>
        </row>
      </sheetData>
      <sheetData sheetId="9">
        <row r="3">
          <cell r="B3" t="str">
            <v>Бюджетна програма „Подобряване на достъпа и повишаване на качеството във висшето образование”</v>
          </cell>
        </row>
      </sheetData>
      <sheetData sheetId="10">
        <row r="3">
          <cell r="B3" t="str">
            <v>Бюджетна програма  „Студентско подпомагане”</v>
          </cell>
        </row>
      </sheetData>
      <sheetData sheetId="11">
        <row r="3">
          <cell r="B3" t="str">
            <v>Бюджетна програма „Международен образователен обмен”</v>
          </cell>
        </row>
      </sheetData>
      <sheetData sheetId="12">
        <row r="3">
          <cell r="B3" t="str">
            <v>Бюджетна програма „Оценка и развитие на националния научен потенциал за изграждане на устойчива връзка образование-наука бизнес, като основа за развитие на икономика, базирана на знанието”</v>
          </cell>
        </row>
      </sheetData>
      <sheetData sheetId="13">
        <row r="3">
          <cell r="B3" t="str">
            <v>Бюджетна програма „Координация и мониторинг  на научния потенциал за интегриране в европейското изследователско пространство и глобалната информационна мрежа”</v>
          </cell>
        </row>
      </sheetData>
      <sheetData sheetId="14">
        <row r="3">
          <cell r="B3" t="str">
            <v>Бюджетна програма "Администрация"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I13" sqref="I13"/>
    </sheetView>
  </sheetViews>
  <sheetFormatPr defaultRowHeight="15.75" x14ac:dyDescent="0.25"/>
  <cols>
    <col min="1" max="1" width="4.375" customWidth="1"/>
    <col min="2" max="2" width="4.625" customWidth="1"/>
    <col min="3" max="3" width="27" customWidth="1"/>
    <col min="4" max="5" width="8.625" bestFit="1" customWidth="1"/>
    <col min="6" max="6" width="8.625" customWidth="1"/>
    <col min="7" max="7" width="8.625" bestFit="1" customWidth="1"/>
    <col min="8" max="8" width="10.25" customWidth="1"/>
    <col min="9" max="9" width="9.375" customWidth="1"/>
  </cols>
  <sheetData>
    <row r="2" spans="2:11" x14ac:dyDescent="0.25">
      <c r="B2" s="26" t="s">
        <v>63</v>
      </c>
    </row>
    <row r="3" spans="2:11" x14ac:dyDescent="0.25">
      <c r="B3" s="26" t="s">
        <v>104</v>
      </c>
    </row>
    <row r="4" spans="2:11" ht="16.5" thickBot="1" x14ac:dyDescent="0.3"/>
    <row r="5" spans="2:11" x14ac:dyDescent="0.25">
      <c r="B5" s="57" t="s">
        <v>64</v>
      </c>
      <c r="C5" s="27" t="s">
        <v>65</v>
      </c>
      <c r="D5" s="27" t="s">
        <v>66</v>
      </c>
      <c r="E5" s="27" t="s">
        <v>67</v>
      </c>
      <c r="F5" s="27" t="s">
        <v>68</v>
      </c>
      <c r="G5" s="27" t="s">
        <v>68</v>
      </c>
      <c r="H5" s="27" t="s">
        <v>68</v>
      </c>
      <c r="I5" s="27" t="s">
        <v>68</v>
      </c>
    </row>
    <row r="6" spans="2:11" ht="25.5" x14ac:dyDescent="0.25">
      <c r="B6" s="58"/>
      <c r="C6" s="28" t="s">
        <v>3</v>
      </c>
      <c r="D6" s="28" t="s">
        <v>96</v>
      </c>
      <c r="E6" s="28" t="s">
        <v>69</v>
      </c>
      <c r="F6" s="28" t="s">
        <v>70</v>
      </c>
      <c r="G6" s="28" t="s">
        <v>71</v>
      </c>
      <c r="H6" s="28" t="s">
        <v>72</v>
      </c>
      <c r="I6" s="28" t="s">
        <v>73</v>
      </c>
    </row>
    <row r="7" spans="2:11" ht="16.5" thickBot="1" x14ac:dyDescent="0.3">
      <c r="B7" s="59"/>
      <c r="C7" s="29"/>
      <c r="D7" s="29"/>
      <c r="E7" s="29"/>
      <c r="F7" s="30"/>
      <c r="G7" s="29"/>
      <c r="H7" s="30"/>
      <c r="I7" s="29"/>
    </row>
    <row r="8" spans="2:11" ht="16.5" thickBot="1" x14ac:dyDescent="0.3">
      <c r="B8" s="31" t="s">
        <v>74</v>
      </c>
      <c r="C8" s="32" t="s">
        <v>75</v>
      </c>
      <c r="D8" s="33">
        <f t="shared" ref="D8:I8" si="0">SUM(D9)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</row>
    <row r="9" spans="2:11" ht="16.5" thickBot="1" x14ac:dyDescent="0.3">
      <c r="B9" s="34" t="s">
        <v>76</v>
      </c>
      <c r="C9" s="35" t="s">
        <v>77</v>
      </c>
      <c r="D9" s="33"/>
      <c r="E9" s="33"/>
      <c r="F9" s="33"/>
      <c r="G9" s="33"/>
      <c r="H9" s="33"/>
      <c r="I9" s="33"/>
    </row>
    <row r="10" spans="2:11" ht="16.5" thickBot="1" x14ac:dyDescent="0.3">
      <c r="B10" s="31" t="s">
        <v>78</v>
      </c>
      <c r="C10" s="32" t="s">
        <v>79</v>
      </c>
      <c r="D10" s="33">
        <f t="shared" ref="D10:I10" si="1">SUM(D11:D16)</f>
        <v>13260000</v>
      </c>
      <c r="E10" s="33">
        <f t="shared" si="1"/>
        <v>13260000</v>
      </c>
      <c r="F10" s="33">
        <f t="shared" si="1"/>
        <v>2407376</v>
      </c>
      <c r="G10" s="33">
        <f t="shared" si="1"/>
        <v>4657603</v>
      </c>
      <c r="H10" s="33">
        <f t="shared" si="1"/>
        <v>5634656</v>
      </c>
      <c r="I10" s="33">
        <f t="shared" si="1"/>
        <v>6375917</v>
      </c>
    </row>
    <row r="11" spans="2:11" ht="16.5" thickBot="1" x14ac:dyDescent="0.3">
      <c r="B11" s="34" t="s">
        <v>80</v>
      </c>
      <c r="C11" s="35" t="s">
        <v>81</v>
      </c>
      <c r="D11" s="36">
        <v>12722000</v>
      </c>
      <c r="E11" s="36">
        <v>12530795</v>
      </c>
      <c r="F11" s="36">
        <v>1672766</v>
      </c>
      <c r="G11" s="36">
        <v>3234951</v>
      </c>
      <c r="H11" s="36">
        <v>4484943</v>
      </c>
      <c r="I11" s="36">
        <v>6224356</v>
      </c>
    </row>
    <row r="12" spans="2:11" ht="16.5" thickBot="1" x14ac:dyDescent="0.3">
      <c r="B12" s="34" t="s">
        <v>82</v>
      </c>
      <c r="C12" s="35" t="s">
        <v>83</v>
      </c>
      <c r="D12" s="36">
        <v>470000</v>
      </c>
      <c r="E12" s="36">
        <v>743100</v>
      </c>
      <c r="F12" s="36">
        <v>204181</v>
      </c>
      <c r="G12" s="36">
        <v>408736</v>
      </c>
      <c r="H12" s="36">
        <v>576627</v>
      </c>
      <c r="I12" s="36">
        <v>718347</v>
      </c>
    </row>
    <row r="13" spans="2:11" ht="16.5" thickBot="1" x14ac:dyDescent="0.3">
      <c r="B13" s="34" t="s">
        <v>84</v>
      </c>
      <c r="C13" s="35" t="s">
        <v>85</v>
      </c>
      <c r="D13" s="36">
        <v>25000</v>
      </c>
      <c r="E13" s="36">
        <v>17572</v>
      </c>
      <c r="F13" s="36">
        <v>4293</v>
      </c>
      <c r="G13" s="36">
        <v>8636</v>
      </c>
      <c r="H13" s="36">
        <v>13761</v>
      </c>
      <c r="I13" s="36">
        <v>90728</v>
      </c>
    </row>
    <row r="14" spans="2:11" ht="16.5" thickBot="1" x14ac:dyDescent="0.3">
      <c r="B14" s="34" t="s">
        <v>86</v>
      </c>
      <c r="C14" s="35" t="s">
        <v>87</v>
      </c>
      <c r="D14" s="36">
        <v>2003000</v>
      </c>
      <c r="E14" s="36">
        <v>1998600</v>
      </c>
      <c r="F14" s="36">
        <v>632200</v>
      </c>
      <c r="G14" s="36">
        <v>1179220</v>
      </c>
      <c r="H14" s="36">
        <v>1309409</v>
      </c>
      <c r="I14" s="36">
        <v>1467014</v>
      </c>
    </row>
    <row r="15" spans="2:11" ht="26.25" thickBot="1" x14ac:dyDescent="0.3">
      <c r="B15" s="34" t="s">
        <v>88</v>
      </c>
      <c r="C15" s="35" t="s">
        <v>89</v>
      </c>
      <c r="D15" s="36">
        <v>-1960000</v>
      </c>
      <c r="E15" s="36">
        <v>-2120000</v>
      </c>
      <c r="F15" s="36">
        <v>-116556</v>
      </c>
      <c r="G15" s="36">
        <v>-206119</v>
      </c>
      <c r="H15" s="36">
        <v>-789362</v>
      </c>
      <c r="I15" s="36">
        <v>-2214461</v>
      </c>
    </row>
    <row r="16" spans="2:11" ht="26.25" thickBot="1" x14ac:dyDescent="0.3">
      <c r="B16" s="34" t="s">
        <v>90</v>
      </c>
      <c r="C16" s="35" t="s">
        <v>91</v>
      </c>
      <c r="D16" s="36">
        <v>0</v>
      </c>
      <c r="E16" s="36">
        <v>89933</v>
      </c>
      <c r="F16" s="36">
        <v>10492</v>
      </c>
      <c r="G16" s="36">
        <v>32179</v>
      </c>
      <c r="H16" s="36">
        <v>39278</v>
      </c>
      <c r="I16" s="36">
        <v>89933</v>
      </c>
      <c r="K16" t="s">
        <v>92</v>
      </c>
    </row>
    <row r="17" spans="2:9" ht="24.75" thickBot="1" x14ac:dyDescent="0.3">
      <c r="B17" s="31" t="s">
        <v>93</v>
      </c>
      <c r="C17" s="32" t="s">
        <v>94</v>
      </c>
      <c r="D17" s="33">
        <v>0</v>
      </c>
      <c r="E17" s="33">
        <v>745075</v>
      </c>
      <c r="F17" s="33">
        <v>118252</v>
      </c>
      <c r="G17" s="33">
        <v>194168</v>
      </c>
      <c r="H17" s="33">
        <v>282545</v>
      </c>
      <c r="I17" s="33">
        <v>772025</v>
      </c>
    </row>
    <row r="18" spans="2:9" ht="16.5" thickBot="1" x14ac:dyDescent="0.3">
      <c r="B18" s="31"/>
      <c r="C18" s="37" t="s">
        <v>95</v>
      </c>
      <c r="D18" s="33">
        <f t="shared" ref="D18:I18" si="2">SUM(D8,D10,D17)</f>
        <v>13260000</v>
      </c>
      <c r="E18" s="33">
        <f t="shared" si="2"/>
        <v>14005075</v>
      </c>
      <c r="F18" s="33">
        <f t="shared" si="2"/>
        <v>2525628</v>
      </c>
      <c r="G18" s="33">
        <f t="shared" si="2"/>
        <v>4851771</v>
      </c>
      <c r="H18" s="33">
        <f t="shared" si="2"/>
        <v>5917201</v>
      </c>
      <c r="I18" s="33">
        <f t="shared" si="2"/>
        <v>7147942</v>
      </c>
    </row>
  </sheetData>
  <mergeCells count="1">
    <mergeCell ref="B5:B7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F20" sqref="F20"/>
    </sheetView>
  </sheetViews>
  <sheetFormatPr defaultRowHeight="15.75" x14ac:dyDescent="0.25"/>
  <cols>
    <col min="1" max="1" width="5.75" customWidth="1"/>
    <col min="2" max="2" width="36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CONCATENATE('Pol+Pr'!B24,"  ",'Pol+Pr'!C24)</f>
        <v>1700.02.01  Бюджетна програма „Подобряване на достъпа и повишаване на качеството във висшето образование”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3279400</v>
      </c>
      <c r="D10" s="22">
        <f t="shared" si="0"/>
        <v>2720040</v>
      </c>
      <c r="E10" s="22">
        <f t="shared" si="0"/>
        <v>421124</v>
      </c>
      <c r="F10" s="22">
        <f t="shared" si="0"/>
        <v>977845</v>
      </c>
      <c r="G10" s="22">
        <f t="shared" si="0"/>
        <v>1497329</v>
      </c>
      <c r="H10" s="22">
        <f t="shared" si="0"/>
        <v>2257408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1763400</v>
      </c>
      <c r="D12" s="23">
        <v>1757837</v>
      </c>
      <c r="E12" s="23">
        <v>336259</v>
      </c>
      <c r="F12" s="23">
        <v>728150</v>
      </c>
      <c r="G12" s="23">
        <v>1131496</v>
      </c>
      <c r="H12" s="23">
        <v>1627846</v>
      </c>
    </row>
    <row r="13" spans="2:8" ht="16.5" thickBot="1" x14ac:dyDescent="0.3">
      <c r="B13" s="16" t="s">
        <v>23</v>
      </c>
      <c r="C13" s="23">
        <v>1516000</v>
      </c>
      <c r="D13" s="23">
        <v>912203</v>
      </c>
      <c r="E13" s="23">
        <v>84865</v>
      </c>
      <c r="F13" s="23">
        <v>249695</v>
      </c>
      <c r="G13" s="23">
        <v>365833</v>
      </c>
      <c r="H13" s="23">
        <v>594233</v>
      </c>
    </row>
    <row r="14" spans="2:8" ht="16.5" thickBot="1" x14ac:dyDescent="0.3">
      <c r="B14" s="16" t="s">
        <v>24</v>
      </c>
      <c r="C14" s="23"/>
      <c r="D14" s="23">
        <v>50000</v>
      </c>
      <c r="E14" s="23"/>
      <c r="F14" s="23"/>
      <c r="G14" s="23"/>
      <c r="H14" s="23">
        <v>35329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0</v>
      </c>
      <c r="D16" s="22">
        <f t="shared" si="1"/>
        <v>14000</v>
      </c>
      <c r="E16" s="22">
        <f t="shared" si="1"/>
        <v>4178</v>
      </c>
      <c r="F16" s="22">
        <f t="shared" si="1"/>
        <v>5622</v>
      </c>
      <c r="G16" s="22">
        <f t="shared" si="1"/>
        <v>3291</v>
      </c>
      <c r="H16" s="22">
        <f t="shared" si="1"/>
        <v>13848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/>
      <c r="E21" s="23">
        <v>84</v>
      </c>
      <c r="F21" s="23">
        <v>84</v>
      </c>
      <c r="G21" s="23">
        <v>84</v>
      </c>
      <c r="H21" s="23">
        <v>84</v>
      </c>
    </row>
    <row r="22" spans="2:8" ht="16.5" thickBot="1" x14ac:dyDescent="0.3">
      <c r="B22" s="12" t="s">
        <v>32</v>
      </c>
      <c r="C22" s="23"/>
      <c r="D22" s="23"/>
      <c r="E22" s="23">
        <v>-270</v>
      </c>
      <c r="F22" s="23"/>
      <c r="G22" s="23">
        <v>-2331</v>
      </c>
      <c r="H22" s="23"/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>
        <v>14000</v>
      </c>
      <c r="E24" s="23">
        <v>4364</v>
      </c>
      <c r="F24" s="23">
        <v>5538</v>
      </c>
      <c r="G24" s="23">
        <v>5538</v>
      </c>
      <c r="H24" s="23">
        <v>13764</v>
      </c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3279400</v>
      </c>
      <c r="D28" s="22">
        <f t="shared" si="2"/>
        <v>2734040</v>
      </c>
      <c r="E28" s="22">
        <f t="shared" si="2"/>
        <v>425302</v>
      </c>
      <c r="F28" s="22">
        <f t="shared" si="2"/>
        <v>983467</v>
      </c>
      <c r="G28" s="22">
        <f t="shared" si="2"/>
        <v>1500620</v>
      </c>
      <c r="H28" s="22">
        <f t="shared" si="2"/>
        <v>2271256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79</v>
      </c>
      <c r="D30" s="24">
        <v>79</v>
      </c>
      <c r="E30" s="24">
        <v>75</v>
      </c>
      <c r="F30" s="24">
        <v>73</v>
      </c>
      <c r="G30" s="24">
        <v>73</v>
      </c>
      <c r="H30" s="24">
        <v>75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topLeftCell="A13" workbookViewId="0">
      <selection activeCell="F20" sqref="F20"/>
    </sheetView>
  </sheetViews>
  <sheetFormatPr defaultRowHeight="15.75" x14ac:dyDescent="0.25"/>
  <cols>
    <col min="1" max="1" width="6.75" customWidth="1"/>
    <col min="2" max="2" width="35.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CONCATENATE('Pol+Pr'!B25,"  ",'Pol+Pr'!C25)</f>
        <v>1700.02.02  Бюджетна програма „Студентско подпомагане”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730900</v>
      </c>
      <c r="D10" s="22">
        <f t="shared" si="0"/>
        <v>1108900</v>
      </c>
      <c r="E10" s="22">
        <f t="shared" si="0"/>
        <v>132544</v>
      </c>
      <c r="F10" s="22">
        <f t="shared" si="0"/>
        <v>317364</v>
      </c>
      <c r="G10" s="22">
        <f t="shared" si="0"/>
        <v>510738</v>
      </c>
      <c r="H10" s="22">
        <f t="shared" si="0"/>
        <v>1058178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439900</v>
      </c>
      <c r="D12" s="23">
        <v>436100</v>
      </c>
      <c r="E12" s="23">
        <v>74857</v>
      </c>
      <c r="F12" s="23">
        <v>185659</v>
      </c>
      <c r="G12" s="23">
        <v>310200</v>
      </c>
      <c r="H12" s="23">
        <v>410117</v>
      </c>
    </row>
    <row r="13" spans="2:8" ht="16.5" thickBot="1" x14ac:dyDescent="0.3">
      <c r="B13" s="16" t="s">
        <v>23</v>
      </c>
      <c r="C13" s="23">
        <v>291000</v>
      </c>
      <c r="D13" s="23">
        <v>672800</v>
      </c>
      <c r="E13" s="23">
        <v>57687</v>
      </c>
      <c r="F13" s="23">
        <v>131705</v>
      </c>
      <c r="G13" s="23">
        <v>200538</v>
      </c>
      <c r="H13" s="23">
        <v>648061</v>
      </c>
    </row>
    <row r="14" spans="2:8" ht="16.5" thickBot="1" x14ac:dyDescent="0.3">
      <c r="B14" s="16" t="s">
        <v>24</v>
      </c>
      <c r="C14" s="23"/>
      <c r="D14" s="23"/>
      <c r="E14" s="23"/>
      <c r="F14" s="23"/>
      <c r="G14" s="23"/>
      <c r="H14" s="23"/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7914000</v>
      </c>
      <c r="D16" s="22">
        <f t="shared" si="1"/>
        <v>7448027</v>
      </c>
      <c r="E16" s="22">
        <f t="shared" si="1"/>
        <v>1647415</v>
      </c>
      <c r="F16" s="22">
        <f t="shared" si="1"/>
        <v>3886648</v>
      </c>
      <c r="G16" s="22">
        <f t="shared" si="1"/>
        <v>4714231</v>
      </c>
      <c r="H16" s="22">
        <f t="shared" si="1"/>
        <v>7190967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>
        <v>1914000</v>
      </c>
      <c r="D18" s="23">
        <v>1376534</v>
      </c>
      <c r="E18" s="23"/>
      <c r="F18" s="23">
        <v>534405</v>
      </c>
      <c r="G18" s="23">
        <v>537644</v>
      </c>
      <c r="H18" s="23">
        <v>1164276</v>
      </c>
    </row>
    <row r="19" spans="2:8" ht="16.5" thickBot="1" x14ac:dyDescent="0.3">
      <c r="B19" s="12" t="s">
        <v>28</v>
      </c>
      <c r="C19" s="23"/>
      <c r="D19" s="23">
        <v>15600</v>
      </c>
      <c r="E19" s="23"/>
      <c r="F19" s="23">
        <v>-9837</v>
      </c>
      <c r="G19" s="23">
        <v>-12646</v>
      </c>
      <c r="H19" s="23">
        <v>-20987</v>
      </c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>
        <v>6000000</v>
      </c>
      <c r="D22" s="23">
        <v>6055893</v>
      </c>
      <c r="E22" s="23">
        <v>1647415</v>
      </c>
      <c r="F22" s="23">
        <v>3362080</v>
      </c>
      <c r="G22" s="23">
        <v>4189233</v>
      </c>
      <c r="H22" s="23">
        <v>6047678</v>
      </c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8644900</v>
      </c>
      <c r="D28" s="22">
        <f t="shared" si="2"/>
        <v>8556927</v>
      </c>
      <c r="E28" s="22">
        <f t="shared" si="2"/>
        <v>1779959</v>
      </c>
      <c r="F28" s="22">
        <f t="shared" si="2"/>
        <v>4204012</v>
      </c>
      <c r="G28" s="22">
        <f t="shared" si="2"/>
        <v>5224969</v>
      </c>
      <c r="H28" s="22">
        <f t="shared" si="2"/>
        <v>8249145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25</v>
      </c>
      <c r="D30" s="24">
        <v>25</v>
      </c>
      <c r="E30" s="24">
        <v>25</v>
      </c>
      <c r="F30" s="24">
        <v>25</v>
      </c>
      <c r="G30" s="24">
        <v>25</v>
      </c>
      <c r="H30" s="24">
        <v>25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F20" sqref="F20"/>
    </sheetView>
  </sheetViews>
  <sheetFormatPr defaultRowHeight="15.75" x14ac:dyDescent="0.25"/>
  <cols>
    <col min="1" max="1" width="6.75" customWidth="1"/>
    <col min="2" max="2" width="36.12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CONCATENATE('Pol+Pr'!B26,"  ",'Pol+Pr'!C26)</f>
        <v>1700.02.03  Бюджетна програма „Международен образователен обмен”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2064400</v>
      </c>
      <c r="D10" s="22">
        <f t="shared" si="0"/>
        <v>1549394</v>
      </c>
      <c r="E10" s="22">
        <f t="shared" si="0"/>
        <v>190862</v>
      </c>
      <c r="F10" s="22">
        <f t="shared" si="0"/>
        <v>535448</v>
      </c>
      <c r="G10" s="22">
        <f t="shared" si="0"/>
        <v>686309</v>
      </c>
      <c r="H10" s="22">
        <f t="shared" si="0"/>
        <v>1043296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259400</v>
      </c>
      <c r="D12" s="23">
        <v>259400</v>
      </c>
      <c r="E12" s="23">
        <v>21792</v>
      </c>
      <c r="F12" s="23">
        <v>86370</v>
      </c>
      <c r="G12" s="23">
        <v>125871</v>
      </c>
      <c r="H12" s="23">
        <v>183012</v>
      </c>
    </row>
    <row r="13" spans="2:8" ht="16.5" thickBot="1" x14ac:dyDescent="0.3">
      <c r="B13" s="16" t="s">
        <v>23</v>
      </c>
      <c r="C13" s="23">
        <v>1805000</v>
      </c>
      <c r="D13" s="23">
        <v>1289994</v>
      </c>
      <c r="E13" s="23">
        <v>169070</v>
      </c>
      <c r="F13" s="23">
        <v>449078</v>
      </c>
      <c r="G13" s="23">
        <v>560438</v>
      </c>
      <c r="H13" s="23">
        <v>860284</v>
      </c>
    </row>
    <row r="14" spans="2:8" ht="16.5" thickBot="1" x14ac:dyDescent="0.3">
      <c r="B14" s="16" t="s">
        <v>24</v>
      </c>
      <c r="C14" s="23"/>
      <c r="D14" s="23"/>
      <c r="E14" s="23"/>
      <c r="F14" s="23"/>
      <c r="G14" s="23"/>
      <c r="H14" s="23"/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975000</v>
      </c>
      <c r="D16" s="22">
        <f t="shared" si="1"/>
        <v>850854</v>
      </c>
      <c r="E16" s="22">
        <f t="shared" si="1"/>
        <v>102934</v>
      </c>
      <c r="F16" s="22">
        <f t="shared" si="1"/>
        <v>189313</v>
      </c>
      <c r="G16" s="22">
        <f t="shared" si="1"/>
        <v>235699</v>
      </c>
      <c r="H16" s="22">
        <f t="shared" si="1"/>
        <v>316893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>
        <v>440000</v>
      </c>
      <c r="D20" s="23">
        <v>309754</v>
      </c>
      <c r="E20" s="23">
        <v>1763</v>
      </c>
      <c r="F20" s="23">
        <v>5567</v>
      </c>
      <c r="G20" s="23">
        <v>5567</v>
      </c>
      <c r="H20" s="23">
        <v>12784</v>
      </c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/>
      <c r="D22" s="23">
        <v>6100</v>
      </c>
      <c r="E22" s="23">
        <v>1170</v>
      </c>
      <c r="F22" s="23">
        <v>3660</v>
      </c>
      <c r="G22" s="23">
        <v>5195</v>
      </c>
      <c r="H22" s="23">
        <v>6057</v>
      </c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>
        <v>90000</v>
      </c>
      <c r="D24" s="23">
        <v>90000</v>
      </c>
      <c r="E24" s="23">
        <v>13307</v>
      </c>
      <c r="F24" s="23">
        <v>13308</v>
      </c>
      <c r="G24" s="23">
        <v>13307</v>
      </c>
      <c r="H24" s="23">
        <v>13307</v>
      </c>
    </row>
    <row r="25" spans="2:8" ht="29.25" customHeight="1" thickBot="1" x14ac:dyDescent="0.3">
      <c r="B25" s="18" t="s">
        <v>34</v>
      </c>
      <c r="C25" s="23">
        <v>445000</v>
      </c>
      <c r="D25" s="23">
        <v>445000</v>
      </c>
      <c r="E25" s="23">
        <v>86694</v>
      </c>
      <c r="F25" s="23">
        <v>166778</v>
      </c>
      <c r="G25" s="23">
        <v>211630</v>
      </c>
      <c r="H25" s="23">
        <v>284745</v>
      </c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3039400</v>
      </c>
      <c r="D28" s="22">
        <f t="shared" si="2"/>
        <v>2400248</v>
      </c>
      <c r="E28" s="22">
        <f t="shared" si="2"/>
        <v>293796</v>
      </c>
      <c r="F28" s="22">
        <f t="shared" si="2"/>
        <v>724761</v>
      </c>
      <c r="G28" s="22">
        <f t="shared" si="2"/>
        <v>922008</v>
      </c>
      <c r="H28" s="22">
        <f t="shared" si="2"/>
        <v>1360189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10</v>
      </c>
      <c r="D30" s="24">
        <v>10</v>
      </c>
      <c r="E30" s="24">
        <v>10</v>
      </c>
      <c r="F30" s="24">
        <v>10</v>
      </c>
      <c r="G30" s="24">
        <v>10</v>
      </c>
      <c r="H30" s="24">
        <v>10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F20" sqref="F20"/>
    </sheetView>
  </sheetViews>
  <sheetFormatPr defaultRowHeight="15.75" x14ac:dyDescent="0.25"/>
  <cols>
    <col min="1" max="1" width="6.5" customWidth="1"/>
    <col min="2" max="2" width="36.2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CONCATENATE('Pol+Pr'!B27,"  ",'Pol+Pr'!C27)</f>
        <v>1700.02.04  Бюджетна програма „Оценка и развитие на националния научен потенциал за изграждане на устойчива връзка образование-наука-бизнес като основа за развитие на икономика, базирана на знанието”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19700000</v>
      </c>
      <c r="D10" s="22">
        <f t="shared" si="0"/>
        <v>2219893</v>
      </c>
      <c r="E10" s="22">
        <f t="shared" si="0"/>
        <v>274050</v>
      </c>
      <c r="F10" s="22">
        <f t="shared" si="0"/>
        <v>569046</v>
      </c>
      <c r="G10" s="22">
        <f t="shared" si="0"/>
        <v>956707</v>
      </c>
      <c r="H10" s="22">
        <f t="shared" si="0"/>
        <v>1701424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980000</v>
      </c>
      <c r="D12" s="23">
        <v>910000</v>
      </c>
      <c r="E12" s="23">
        <v>155832</v>
      </c>
      <c r="F12" s="23">
        <v>313114</v>
      </c>
      <c r="G12" s="23">
        <v>527054</v>
      </c>
      <c r="H12" s="23">
        <v>846925</v>
      </c>
    </row>
    <row r="13" spans="2:8" ht="16.5" thickBot="1" x14ac:dyDescent="0.3">
      <c r="B13" s="16" t="s">
        <v>23</v>
      </c>
      <c r="C13" s="23">
        <v>18720000</v>
      </c>
      <c r="D13" s="23">
        <v>1018893</v>
      </c>
      <c r="E13" s="23">
        <v>118218</v>
      </c>
      <c r="F13" s="23">
        <v>255932</v>
      </c>
      <c r="G13" s="23">
        <v>429653</v>
      </c>
      <c r="H13" s="23">
        <v>563809</v>
      </c>
    </row>
    <row r="14" spans="2:8" ht="16.5" thickBot="1" x14ac:dyDescent="0.3">
      <c r="B14" s="16" t="s">
        <v>24</v>
      </c>
      <c r="C14" s="23"/>
      <c r="D14" s="23">
        <v>291000</v>
      </c>
      <c r="E14" s="23"/>
      <c r="F14" s="23"/>
      <c r="G14" s="23"/>
      <c r="H14" s="23">
        <v>290690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0</v>
      </c>
      <c r="D16" s="22">
        <f t="shared" si="1"/>
        <v>676500</v>
      </c>
      <c r="E16" s="22">
        <f t="shared" si="1"/>
        <v>-189</v>
      </c>
      <c r="F16" s="22">
        <f t="shared" si="1"/>
        <v>-5268</v>
      </c>
      <c r="G16" s="22">
        <f t="shared" si="1"/>
        <v>65077</v>
      </c>
      <c r="H16" s="22">
        <f t="shared" si="1"/>
        <v>664536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>
        <v>46500</v>
      </c>
      <c r="E21" s="23"/>
      <c r="F21" s="23">
        <v>6500</v>
      </c>
      <c r="G21" s="23">
        <v>46500</v>
      </c>
      <c r="H21" s="23">
        <v>46500</v>
      </c>
    </row>
    <row r="22" spans="2:8" ht="16.5" thickBot="1" x14ac:dyDescent="0.3">
      <c r="B22" s="12" t="s">
        <v>32</v>
      </c>
      <c r="C22" s="23"/>
      <c r="D22" s="23"/>
      <c r="E22" s="23"/>
      <c r="F22" s="23"/>
      <c r="G22" s="23"/>
      <c r="H22" s="23"/>
    </row>
    <row r="23" spans="2:8" ht="16.5" thickBot="1" x14ac:dyDescent="0.3">
      <c r="B23" s="12" t="s">
        <v>33</v>
      </c>
      <c r="C23" s="23"/>
      <c r="D23" s="23"/>
      <c r="E23" s="23">
        <v>-189</v>
      </c>
      <c r="F23" s="23">
        <v>-11768</v>
      </c>
      <c r="G23" s="23">
        <v>-11768</v>
      </c>
      <c r="H23" s="23">
        <v>-11768</v>
      </c>
    </row>
    <row r="24" spans="2:8" ht="16.5" thickBot="1" x14ac:dyDescent="0.3">
      <c r="B24" s="12" t="s">
        <v>30</v>
      </c>
      <c r="C24" s="23"/>
      <c r="D24" s="23">
        <v>630000</v>
      </c>
      <c r="E24" s="23"/>
      <c r="F24" s="23"/>
      <c r="G24" s="23">
        <v>30345</v>
      </c>
      <c r="H24" s="23">
        <v>629804</v>
      </c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19700000</v>
      </c>
      <c r="D28" s="22">
        <f t="shared" si="2"/>
        <v>2896393</v>
      </c>
      <c r="E28" s="22">
        <f t="shared" si="2"/>
        <v>273861</v>
      </c>
      <c r="F28" s="22">
        <f t="shared" si="2"/>
        <v>563778</v>
      </c>
      <c r="G28" s="22">
        <f t="shared" si="2"/>
        <v>1021784</v>
      </c>
      <c r="H28" s="22">
        <f t="shared" si="2"/>
        <v>2365960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26</v>
      </c>
      <c r="D30" s="24">
        <v>26</v>
      </c>
      <c r="E30" s="24">
        <v>26</v>
      </c>
      <c r="F30" s="24">
        <v>26</v>
      </c>
      <c r="G30" s="24">
        <v>26</v>
      </c>
      <c r="H30" s="24">
        <v>26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topLeftCell="A13" workbookViewId="0">
      <selection activeCell="F20" sqref="F20"/>
    </sheetView>
  </sheetViews>
  <sheetFormatPr defaultRowHeight="15.75" x14ac:dyDescent="0.25"/>
  <cols>
    <col min="1" max="1" width="7.25" customWidth="1"/>
    <col min="2" max="2" width="35.2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CONCATENATE('Pol+Pr'!B28,"  ",'Pol+Pr'!C28)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3592700</v>
      </c>
      <c r="D10" s="22">
        <f t="shared" si="0"/>
        <v>10165489</v>
      </c>
      <c r="E10" s="22">
        <f t="shared" si="0"/>
        <v>191592</v>
      </c>
      <c r="F10" s="22">
        <f t="shared" si="0"/>
        <v>2345001</v>
      </c>
      <c r="G10" s="22">
        <f t="shared" si="0"/>
        <v>3359737</v>
      </c>
      <c r="H10" s="22">
        <f t="shared" si="0"/>
        <v>10001697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739700</v>
      </c>
      <c r="D12" s="23">
        <v>748701</v>
      </c>
      <c r="E12" s="23">
        <v>143564</v>
      </c>
      <c r="F12" s="23">
        <v>363520</v>
      </c>
      <c r="G12" s="23">
        <v>588283</v>
      </c>
      <c r="H12" s="23">
        <v>714287</v>
      </c>
    </row>
    <row r="13" spans="2:8" ht="16.5" thickBot="1" x14ac:dyDescent="0.3">
      <c r="B13" s="16" t="s">
        <v>23</v>
      </c>
      <c r="C13" s="23">
        <v>2853000</v>
      </c>
      <c r="D13" s="23">
        <v>9364548</v>
      </c>
      <c r="E13" s="23">
        <v>48028</v>
      </c>
      <c r="F13" s="23">
        <v>1981481</v>
      </c>
      <c r="G13" s="23">
        <v>2764398</v>
      </c>
      <c r="H13" s="23">
        <v>9235378</v>
      </c>
    </row>
    <row r="14" spans="2:8" ht="16.5" thickBot="1" x14ac:dyDescent="0.3">
      <c r="B14" s="16" t="s">
        <v>24</v>
      </c>
      <c r="C14" s="23"/>
      <c r="D14" s="23">
        <v>52240</v>
      </c>
      <c r="E14" s="23">
        <v>0</v>
      </c>
      <c r="F14" s="23">
        <v>0</v>
      </c>
      <c r="G14" s="23">
        <v>7056</v>
      </c>
      <c r="H14" s="23">
        <v>52032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5721000</v>
      </c>
      <c r="D16" s="22">
        <f t="shared" si="1"/>
        <v>4996000</v>
      </c>
      <c r="E16" s="22">
        <f t="shared" si="1"/>
        <v>0</v>
      </c>
      <c r="F16" s="22">
        <f t="shared" si="1"/>
        <v>252832</v>
      </c>
      <c r="G16" s="22">
        <f t="shared" si="1"/>
        <v>308802</v>
      </c>
      <c r="H16" s="22">
        <f t="shared" si="1"/>
        <v>4944428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>
        <v>220000</v>
      </c>
      <c r="D22" s="23">
        <v>253000</v>
      </c>
      <c r="E22" s="23"/>
      <c r="F22" s="23">
        <v>252832</v>
      </c>
      <c r="G22" s="23">
        <v>252832</v>
      </c>
      <c r="H22" s="23">
        <v>252832</v>
      </c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>
        <v>5501000</v>
      </c>
      <c r="D24" s="23">
        <v>4743000</v>
      </c>
      <c r="E24" s="23"/>
      <c r="F24" s="23"/>
      <c r="G24" s="23">
        <v>55970</v>
      </c>
      <c r="H24" s="23">
        <v>4691596</v>
      </c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9313700</v>
      </c>
      <c r="D28" s="22">
        <f t="shared" si="2"/>
        <v>15161489</v>
      </c>
      <c r="E28" s="22">
        <f t="shared" si="2"/>
        <v>191592</v>
      </c>
      <c r="F28" s="22">
        <f t="shared" si="2"/>
        <v>2597833</v>
      </c>
      <c r="G28" s="22">
        <f t="shared" si="2"/>
        <v>3668539</v>
      </c>
      <c r="H28" s="22">
        <f t="shared" si="2"/>
        <v>14946125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47</v>
      </c>
      <c r="D30" s="24">
        <v>47</v>
      </c>
      <c r="E30" s="24">
        <v>47</v>
      </c>
      <c r="F30" s="24">
        <v>47</v>
      </c>
      <c r="G30" s="24">
        <v>47</v>
      </c>
      <c r="H30" s="24">
        <v>47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tabSelected="1" topLeftCell="A13" workbookViewId="0">
      <selection activeCell="N32" sqref="N32"/>
    </sheetView>
  </sheetViews>
  <sheetFormatPr defaultRowHeight="15.75" x14ac:dyDescent="0.25"/>
  <cols>
    <col min="1" max="1" width="5.25" customWidth="1"/>
    <col min="2" max="2" width="36.12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CONCATENATE('Pol+Pr'!B30,"  ",'Pol+Pr'!C30)</f>
        <v>1700.03.00  Бюджетна програма „Администрация”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5326800</v>
      </c>
      <c r="D10" s="22">
        <f t="shared" si="0"/>
        <v>5113344</v>
      </c>
      <c r="E10" s="22">
        <f t="shared" si="0"/>
        <v>823584</v>
      </c>
      <c r="F10" s="22">
        <f t="shared" si="0"/>
        <v>2164644</v>
      </c>
      <c r="G10" s="22">
        <f t="shared" si="0"/>
        <v>3227125</v>
      </c>
      <c r="H10" s="22">
        <f t="shared" si="0"/>
        <v>2223837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3464700</v>
      </c>
      <c r="D12" s="23">
        <v>3687485</v>
      </c>
      <c r="E12" s="23">
        <v>761463</v>
      </c>
      <c r="F12" s="23">
        <v>1665309</v>
      </c>
      <c r="G12" s="23">
        <v>2766134</v>
      </c>
      <c r="H12" s="23">
        <v>3663014</v>
      </c>
    </row>
    <row r="13" spans="2:8" ht="16.5" thickBot="1" x14ac:dyDescent="0.3">
      <c r="B13" s="16" t="s">
        <v>23</v>
      </c>
      <c r="C13" s="23">
        <v>1862100</v>
      </c>
      <c r="D13" s="23">
        <v>1276445</v>
      </c>
      <c r="E13" s="23">
        <v>53675</v>
      </c>
      <c r="F13" s="23">
        <v>745530</v>
      </c>
      <c r="G13" s="23">
        <v>998246</v>
      </c>
      <c r="H13" s="23">
        <v>-1096270</v>
      </c>
    </row>
    <row r="14" spans="2:8" ht="16.5" thickBot="1" x14ac:dyDescent="0.3">
      <c r="B14" s="16" t="s">
        <v>24</v>
      </c>
      <c r="C14" s="23"/>
      <c r="D14" s="23">
        <v>149414</v>
      </c>
      <c r="E14" s="23">
        <v>8446</v>
      </c>
      <c r="F14" s="23">
        <v>-246195</v>
      </c>
      <c r="G14" s="23">
        <v>-537255</v>
      </c>
      <c r="H14" s="23">
        <v>-342907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0</v>
      </c>
      <c r="D16" s="22">
        <f t="shared" si="1"/>
        <v>46666</v>
      </c>
      <c r="E16" s="22">
        <f t="shared" si="1"/>
        <v>120</v>
      </c>
      <c r="F16" s="22">
        <f t="shared" si="1"/>
        <v>12943</v>
      </c>
      <c r="G16" s="22">
        <f t="shared" si="1"/>
        <v>24876</v>
      </c>
      <c r="H16" s="22">
        <f t="shared" si="1"/>
        <v>46666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>
        <v>23055</v>
      </c>
      <c r="E19" s="23">
        <v>120</v>
      </c>
      <c r="F19" s="23">
        <v>12943</v>
      </c>
      <c r="G19" s="23">
        <v>12943</v>
      </c>
      <c r="H19" s="23">
        <v>23055</v>
      </c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>
        <v>23611</v>
      </c>
      <c r="E21" s="23"/>
      <c r="F21" s="23"/>
      <c r="G21" s="23">
        <v>11933</v>
      </c>
      <c r="H21" s="23">
        <v>23611</v>
      </c>
    </row>
    <row r="22" spans="2:8" ht="16.5" thickBot="1" x14ac:dyDescent="0.3">
      <c r="B22" s="12" t="s">
        <v>32</v>
      </c>
      <c r="C22" s="23"/>
      <c r="D22" s="23"/>
      <c r="E22" s="23"/>
      <c r="F22" s="23"/>
      <c r="G22" s="23"/>
      <c r="H22" s="23"/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5326800</v>
      </c>
      <c r="D28" s="22">
        <f t="shared" si="2"/>
        <v>5160010</v>
      </c>
      <c r="E28" s="22">
        <f t="shared" si="2"/>
        <v>823704</v>
      </c>
      <c r="F28" s="22">
        <f t="shared" si="2"/>
        <v>2177587</v>
      </c>
      <c r="G28" s="22">
        <f t="shared" si="2"/>
        <v>3252001</v>
      </c>
      <c r="H28" s="22">
        <f t="shared" si="2"/>
        <v>2270503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201</v>
      </c>
      <c r="D30" s="24">
        <v>201</v>
      </c>
      <c r="E30" s="24">
        <v>196</v>
      </c>
      <c r="F30" s="24">
        <v>199</v>
      </c>
      <c r="G30" s="24">
        <v>199</v>
      </c>
      <c r="H30" s="24">
        <v>199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H23" sqref="H23"/>
    </sheetView>
  </sheetViews>
  <sheetFormatPr defaultRowHeight="15.75" x14ac:dyDescent="0.25"/>
  <cols>
    <col min="2" max="2" width="38" customWidth="1"/>
    <col min="3" max="3" width="9.5" bestFit="1" customWidth="1"/>
    <col min="4" max="4" width="11.375" customWidth="1"/>
    <col min="5" max="5" width="9.125" bestFit="1" customWidth="1"/>
    <col min="6" max="6" width="10.25" customWidth="1"/>
    <col min="7" max="7" width="11" customWidth="1"/>
    <col min="8" max="8" width="10.7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/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26.25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291228400</v>
      </c>
      <c r="D10" s="22">
        <f t="shared" si="0"/>
        <v>303129751</v>
      </c>
      <c r="E10" s="22">
        <f t="shared" si="0"/>
        <v>52614391</v>
      </c>
      <c r="F10" s="22">
        <f t="shared" si="0"/>
        <v>115277634</v>
      </c>
      <c r="G10" s="22">
        <f t="shared" si="0"/>
        <v>175381164</v>
      </c>
      <c r="H10" s="22">
        <f t="shared" si="0"/>
        <v>277391869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f>'Pr(1)'!C12+'Pr(2)'!C12+'Pr(3)'!C12+'Pr(4)'!C12+'Pr(5)'!C12+'Pr(6)'!C12+'Pr(7)'!C12+'Pr(8)'!C12+'Pr(9)'!C12+'Pr(10)'!C12+'Pr(11)'!C12+'Pr(12)'!C12</f>
        <v>201885200</v>
      </c>
      <c r="D12" s="23">
        <f>'Pr(1)'!D12+'Pr(2)'!D12+'Pr(3)'!D12+'Pr(4)'!D12+'Pr(5)'!D12+'Pr(6)'!D12+'Pr(7)'!D12+'Pr(8)'!D12+'Pr(9)'!D12+'Pr(10)'!D12+'Pr(11)'!D12+'Pr(12)'!D12</f>
        <v>207326615</v>
      </c>
      <c r="E12" s="23">
        <f>'Pr(1)'!E12+'Pr(2)'!E12+'Pr(3)'!E12+'Pr(4)'!E12+'Pr(5)'!E12+'Pr(6)'!E12+'Pr(7)'!E12+'Pr(8)'!E12+'Pr(9)'!E12+'Pr(10)'!E12+'Pr(11)'!E12+'Pr(12)'!E12</f>
        <v>44305058</v>
      </c>
      <c r="F12" s="23">
        <f>'Pr(1)'!F12+'Pr(2)'!F12+'Pr(3)'!F12+'Pr(4)'!F12+'Pr(5)'!F12+'Pr(6)'!F12+'Pr(7)'!F12+'Pr(8)'!F12+'Pr(9)'!F12+'Pr(10)'!F12+'Pr(11)'!F12+'Pr(12)'!F12</f>
        <v>93040412</v>
      </c>
      <c r="G12" s="23">
        <f>'Pr(1)'!G12+'Pr(2)'!G12+'Pr(3)'!G12+'Pr(4)'!G12+'Pr(5)'!G12+'Pr(6)'!G12+'Pr(7)'!G12+'Pr(8)'!G12+'Pr(9)'!G12+'Pr(10)'!G12+'Pr(11)'!G12+'Pr(12)'!G12</f>
        <v>141977488</v>
      </c>
      <c r="H12" s="23">
        <f>'Pr(1)'!H12+'Pr(2)'!H12+'Pr(3)'!H12+'Pr(4)'!H12+'Pr(5)'!H12+'Pr(6)'!H12+'Pr(7)'!H12+'Pr(8)'!H12+'Pr(9)'!H12+'Pr(10)'!H12+'Pr(11)'!H12+'Pr(12)'!H12</f>
        <v>204148743</v>
      </c>
    </row>
    <row r="13" spans="2:8" ht="16.5" thickBot="1" x14ac:dyDescent="0.3">
      <c r="B13" s="16" t="s">
        <v>23</v>
      </c>
      <c r="C13" s="23">
        <f>'Pr(1)'!C13+'Pr(2)'!C13+'Pr(3)'!C13+'Pr(4)'!C13+'Pr(5)'!C13+'Pr(6)'!C13+'Pr(7)'!C13+'Pr(8)'!C13+'Pr(9)'!C13+'Pr(10)'!C13+'Pr(11)'!C13+'Pr(12)'!C13</f>
        <v>86588200</v>
      </c>
      <c r="D13" s="23">
        <f>'Pr(1)'!D13+'Pr(2)'!D13+'Pr(3)'!D13+'Pr(4)'!D13+'Pr(5)'!D13+'Pr(6)'!D13+'Pr(7)'!D13+'Pr(8)'!D13+'Pr(9)'!D13+'Pr(10)'!D13+'Pr(11)'!D13+'Pr(12)'!D13</f>
        <v>81482570</v>
      </c>
      <c r="E13" s="23">
        <f>'Pr(1)'!E13+'Pr(2)'!E13+'Pr(3)'!E13+'Pr(4)'!E13+'Pr(5)'!E13+'Pr(6)'!E13+'Pr(7)'!E13+'Pr(8)'!E13+'Pr(9)'!E13+'Pr(10)'!E13+'Pr(11)'!E13+'Pr(12)'!E13</f>
        <v>8282622</v>
      </c>
      <c r="F13" s="23">
        <f>'Pr(1)'!F13+'Pr(2)'!F13+'Pr(3)'!F13+'Pr(4)'!F13+'Pr(5)'!F13+'Pr(6)'!F13+'Pr(7)'!F13+'Pr(8)'!F13+'Pr(9)'!F13+'Pr(10)'!F13+'Pr(11)'!F13+'Pr(12)'!F13</f>
        <v>22209882</v>
      </c>
      <c r="G13" s="23">
        <f>'Pr(1)'!G13+'Pr(2)'!G13+'Pr(3)'!G13+'Pr(4)'!G13+'Pr(5)'!G13+'Pr(6)'!G13+'Pr(7)'!G13+'Pr(8)'!G13+'Pr(9)'!G13+'Pr(10)'!G13+'Pr(11)'!G13+'Pr(12)'!G13</f>
        <v>32649026</v>
      </c>
      <c r="H13" s="23">
        <f>'Pr(1)'!H13+'Pr(2)'!H13+'Pr(3)'!H13+'Pr(4)'!H13+'Pr(5)'!H13+'Pr(6)'!H13+'Pr(7)'!H13+'Pr(8)'!H13+'Pr(9)'!H13+'Pr(10)'!H13+'Pr(11)'!H13+'Pr(12)'!H13</f>
        <v>61874855</v>
      </c>
    </row>
    <row r="14" spans="2:8" ht="16.5" thickBot="1" x14ac:dyDescent="0.3">
      <c r="B14" s="16" t="s">
        <v>24</v>
      </c>
      <c r="C14" s="23">
        <f>'Pr(1)'!C14+'Pr(2)'!C14+'Pr(3)'!C14+'Pr(4)'!C14+'Pr(5)'!C14+'Pr(6)'!C14+'Pr(7)'!C14+'Pr(8)'!C14+'Pr(9)'!C14+'Pr(10)'!C14+'Pr(11)'!C14+'Pr(12)'!C14</f>
        <v>2755000</v>
      </c>
      <c r="D14" s="23">
        <f>'Pr(1)'!D14+'Pr(2)'!D14+'Pr(3)'!D14+'Pr(4)'!D14+'Pr(5)'!D14+'Pr(6)'!D14+'Pr(7)'!D14+'Pr(8)'!D14+'Pr(9)'!D14+'Pr(10)'!D14+'Pr(11)'!D14+'Pr(12)'!D14</f>
        <v>14320566</v>
      </c>
      <c r="E14" s="23">
        <f>'Pr(1)'!E14+'Pr(2)'!E14+'Pr(3)'!E14+'Pr(4)'!E14+'Pr(5)'!E14+'Pr(6)'!E14+'Pr(7)'!E14+'Pr(8)'!E14+'Pr(9)'!E14+'Pr(10)'!E14+'Pr(11)'!E14+'Pr(12)'!E14</f>
        <v>26711</v>
      </c>
      <c r="F14" s="23">
        <f>'Pr(1)'!F14+'Pr(2)'!F14+'Pr(3)'!F14+'Pr(4)'!F14+'Pr(5)'!F14+'Pr(6)'!F14+'Pr(7)'!F14+'Pr(8)'!F14+'Pr(9)'!F14+'Pr(10)'!F14+'Pr(11)'!F14+'Pr(12)'!F14</f>
        <v>27340</v>
      </c>
      <c r="G14" s="23">
        <f>'Pr(1)'!G14+'Pr(2)'!G14+'Pr(3)'!G14+'Pr(4)'!G14+'Pr(5)'!G14+'Pr(6)'!G14+'Pr(7)'!G14+'Pr(8)'!G14+'Pr(9)'!G14+'Pr(10)'!G14+'Pr(11)'!G14+'Pr(12)'!G14</f>
        <v>754650</v>
      </c>
      <c r="H14" s="23">
        <f>'Pr(1)'!H14+'Pr(2)'!H14+'Pr(3)'!H14+'Pr(4)'!H14+'Pr(5)'!H14+'Pr(6)'!H14+'Pr(7)'!H14+'Pr(8)'!H14+'Pr(9)'!H14+'Pr(10)'!H14+'Pr(11)'!H14+'Pr(12)'!H14</f>
        <v>11368271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126095200</v>
      </c>
      <c r="D16" s="22">
        <f t="shared" si="1"/>
        <v>30137932</v>
      </c>
      <c r="E16" s="22">
        <f t="shared" si="1"/>
        <v>3661036</v>
      </c>
      <c r="F16" s="22">
        <f t="shared" si="1"/>
        <v>8591592</v>
      </c>
      <c r="G16" s="22">
        <f t="shared" si="1"/>
        <v>12744995</v>
      </c>
      <c r="H16" s="22">
        <f t="shared" si="1"/>
        <v>26651754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>
        <f>'Pr(1)'!C18+'Pr(2)'!C18+'Pr(3)'!C18+'Pr(4)'!C18+'Pr(5)'!C18+'Pr(6)'!C18+'Pr(7)'!C18+'Pr(8)'!C18+'Pr(9)'!C18+'Pr(10)'!C18+'Pr(11)'!C18+'Pr(12)'!C18</f>
        <v>98440200</v>
      </c>
      <c r="D18" s="23">
        <f>'Pr(1)'!D18+'Pr(2)'!D18+'Pr(3)'!D18+'Pr(4)'!D18+'Pr(5)'!D18+'Pr(6)'!D18+'Pr(7)'!D18+'Pr(8)'!D18+'Pr(9)'!D18+'Pr(10)'!D18+'Pr(11)'!D18+'Pr(12)'!D18</f>
        <v>1774659</v>
      </c>
      <c r="E18" s="23">
        <f>'Pr(1)'!E18+'Pr(2)'!E18+'Pr(3)'!E18+'Pr(4)'!E18+'Pr(5)'!E18+'Pr(6)'!E18+'Pr(7)'!E18+'Pr(8)'!E18+'Pr(9)'!E18+'Pr(10)'!E18+'Pr(11)'!E18+'Pr(12)'!E18</f>
        <v>255793</v>
      </c>
      <c r="F18" s="23">
        <f>'Pr(1)'!F18+'Pr(2)'!F18+'Pr(3)'!F18+'Pr(4)'!F18+'Pr(5)'!F18+'Pr(6)'!F18+'Pr(7)'!F18+'Pr(8)'!F18+'Pr(9)'!F18+'Pr(10)'!F18+'Pr(11)'!F18+'Pr(12)'!F18</f>
        <v>809047</v>
      </c>
      <c r="G18" s="23">
        <f>'Pr(1)'!G18+'Pr(2)'!G18+'Pr(3)'!G18+'Pr(4)'!G18+'Pr(5)'!G18+'Pr(6)'!G18+'Pr(7)'!G18+'Pr(8)'!G18+'Pr(9)'!G18+'Pr(10)'!G18+'Pr(11)'!G18+'Pr(12)'!G18</f>
        <v>959596</v>
      </c>
      <c r="H18" s="23">
        <f>'Pr(1)'!H18+'Pr(2)'!H18+'Pr(3)'!H18+'Pr(4)'!H18+'Pr(5)'!H18+'Pr(6)'!H18+'Pr(7)'!H18+'Pr(8)'!H18+'Pr(9)'!H18+'Pr(10)'!H18+'Pr(11)'!H18+'Pr(12)'!H18</f>
        <v>1477092</v>
      </c>
    </row>
    <row r="19" spans="2:8" ht="16.5" thickBot="1" x14ac:dyDescent="0.3">
      <c r="B19" s="12" t="s">
        <v>28</v>
      </c>
      <c r="C19" s="23">
        <f>'Pr(1)'!C19+'Pr(2)'!C19+'Pr(3)'!C19+'Pr(4)'!C19+'Pr(5)'!C19+'Pr(6)'!C19+'Pr(7)'!C19+'Pr(8)'!C19+'Pr(9)'!C19+'Pr(10)'!C19+'Pr(11)'!C19+'Pr(12)'!C19</f>
        <v>0</v>
      </c>
      <c r="D19" s="23">
        <f>'Pr(1)'!D19+'Pr(2)'!D19+'Pr(3)'!D19+'Pr(4)'!D19+'Pr(5)'!D19+'Pr(6)'!D19+'Pr(7)'!D19+'Pr(8)'!D19+'Pr(9)'!D19+'Pr(10)'!D19+'Pr(11)'!D19+'Pr(12)'!D19</f>
        <v>38655</v>
      </c>
      <c r="E19" s="23">
        <f>'Pr(1)'!E19+'Pr(2)'!E19+'Pr(3)'!E19+'Pr(4)'!E19+'Pr(5)'!E19+'Pr(6)'!E19+'Pr(7)'!E19+'Pr(8)'!E19+'Pr(9)'!E19+'Pr(10)'!E19+'Pr(11)'!E19+'Pr(12)'!E19</f>
        <v>-2162</v>
      </c>
      <c r="F19" s="23">
        <f>'Pr(1)'!F19+'Pr(2)'!F19+'Pr(3)'!F19+'Pr(4)'!F19+'Pr(5)'!F19+'Pr(6)'!F19+'Pr(7)'!F19+'Pr(8)'!F19+'Pr(9)'!F19+'Pr(10)'!F19+'Pr(11)'!F19+'Pr(12)'!F19</f>
        <v>3106</v>
      </c>
      <c r="G19" s="23">
        <f>'Pr(1)'!G19+'Pr(2)'!G19+'Pr(3)'!G19+'Pr(4)'!G19+'Pr(5)'!G19+'Pr(6)'!G19+'Pr(7)'!G19+'Pr(8)'!G19+'Pr(9)'!G19+'Pr(10)'!G19+'Pr(11)'!G19+'Pr(12)'!G19</f>
        <v>297</v>
      </c>
      <c r="H19" s="23">
        <f>'Pr(1)'!H19+'Pr(2)'!H19+'Pr(3)'!H19+'Pr(4)'!H19+'Pr(5)'!H19+'Pr(6)'!H19+'Pr(7)'!H19+'Pr(8)'!H19+'Pr(9)'!H19+'Pr(10)'!H19+'Pr(11)'!H19+'Pr(12)'!H19</f>
        <v>2068</v>
      </c>
    </row>
    <row r="20" spans="2:8" ht="16.5" thickBot="1" x14ac:dyDescent="0.3">
      <c r="B20" s="12" t="s">
        <v>29</v>
      </c>
      <c r="C20" s="23">
        <f>'Pr(1)'!C20+'Pr(2)'!C20+'Pr(3)'!C20+'Pr(4)'!C20+'Pr(5)'!C20+'Pr(6)'!C20+'Pr(7)'!C20+'Pr(8)'!C20+'Pr(9)'!C20+'Pr(10)'!C20+'Pr(11)'!C20+'Pr(12)'!C20</f>
        <v>9399000</v>
      </c>
      <c r="D20" s="23">
        <f>'Pr(1)'!D20+'Pr(2)'!D20+'Pr(3)'!D20+'Pr(4)'!D20+'Pr(5)'!D20+'Pr(6)'!D20+'Pr(7)'!D20+'Pr(8)'!D20+'Pr(9)'!D20+'Pr(10)'!D20+'Pr(11)'!D20+'Pr(12)'!D20</f>
        <v>8686458</v>
      </c>
      <c r="E20" s="23">
        <f>'Pr(1)'!E20+'Pr(2)'!E20+'Pr(3)'!E20+'Pr(4)'!E20+'Pr(5)'!E20+'Pr(6)'!E20+'Pr(7)'!E20+'Pr(8)'!E20+'Pr(9)'!E20+'Pr(10)'!E20+'Pr(11)'!E20+'Pr(12)'!E20</f>
        <v>1656279</v>
      </c>
      <c r="F20" s="23">
        <f>'Pr(1)'!F20+'Pr(2)'!F20+'Pr(3)'!F20+'Pr(4)'!F20+'Pr(5)'!F20+'Pr(6)'!F20+'Pr(7)'!F20+'Pr(8)'!F20+'Pr(9)'!F20+'Pr(10)'!F20+'Pr(11)'!F20+'Pr(12)'!F20</f>
        <v>3722621</v>
      </c>
      <c r="G20" s="23">
        <f>'Pr(1)'!G20+'Pr(2)'!G20+'Pr(3)'!G20+'Pr(4)'!G20+'Pr(5)'!G20+'Pr(6)'!G20+'Pr(7)'!G20+'Pr(8)'!G20+'Pr(9)'!G20+'Pr(10)'!G20+'Pr(11)'!G20+'Pr(12)'!G20</f>
        <v>3993942</v>
      </c>
      <c r="H20" s="23">
        <f>'Pr(1)'!H20+'Pr(2)'!H20+'Pr(3)'!H20+'Pr(4)'!H20+'Pr(5)'!H20+'Pr(6)'!H20+'Pr(7)'!H20+'Pr(8)'!H20+'Pr(9)'!H20+'Pr(10)'!H20+'Pr(11)'!H20+'Pr(12)'!H20</f>
        <v>6173910</v>
      </c>
    </row>
    <row r="21" spans="2:8" ht="26.25" thickBot="1" x14ac:dyDescent="0.3">
      <c r="B21" s="12" t="s">
        <v>31</v>
      </c>
      <c r="C21" s="23">
        <f>'Pr(1)'!C21+'Pr(2)'!C21+'Pr(3)'!C21+'Pr(4)'!C21+'Pr(5)'!C21+'Pr(6)'!C21+'Pr(7)'!C21+'Pr(8)'!C21+'Pr(9)'!C21+'Pr(10)'!C21+'Pr(11)'!C21+'Pr(12)'!C21</f>
        <v>0</v>
      </c>
      <c r="D21" s="23">
        <f>'Pr(1)'!D21+'Pr(2)'!D21+'Pr(3)'!D21+'Pr(4)'!D21+'Pr(5)'!D21+'Pr(6)'!D21+'Pr(7)'!D21+'Pr(8)'!D21+'Pr(9)'!D21+'Pr(10)'!D21+'Pr(11)'!D21+'Pr(12)'!D21</f>
        <v>84161</v>
      </c>
      <c r="E21" s="23">
        <f>'Pr(1)'!E21+'Pr(2)'!E21+'Pr(3)'!E21+'Pr(4)'!E21+'Pr(5)'!E21+'Pr(6)'!E21+'Pr(7)'!E21+'Pr(8)'!E21+'Pr(9)'!E21+'Pr(10)'!E21+'Pr(11)'!E21+'Pr(12)'!E21</f>
        <v>84</v>
      </c>
      <c r="F21" s="23">
        <f>'Pr(1)'!F21+'Pr(2)'!F21+'Pr(3)'!F21+'Pr(4)'!F21+'Pr(5)'!F21+'Pr(6)'!F21+'Pr(7)'!F21+'Pr(8)'!F21+'Pr(9)'!F21+'Pr(10)'!F21+'Pr(11)'!F21+'Pr(12)'!F21</f>
        <v>12634</v>
      </c>
      <c r="G21" s="23">
        <f>'Pr(1)'!G21+'Pr(2)'!G21+'Pr(3)'!G21+'Pr(4)'!G21+'Pr(5)'!G21+'Pr(6)'!G21+'Pr(7)'!G21+'Pr(8)'!G21+'Pr(9)'!G21+'Pr(10)'!G21+'Pr(11)'!G21+'Pr(12)'!G21</f>
        <v>64567</v>
      </c>
      <c r="H21" s="23">
        <f>'Pr(1)'!H21+'Pr(2)'!H21+'Pr(3)'!H21+'Pr(4)'!H21+'Pr(5)'!H21+'Pr(6)'!H21+'Pr(7)'!H21+'Pr(8)'!H21+'Pr(9)'!H21+'Pr(10)'!H21+'Pr(11)'!H21+'Pr(12)'!H21</f>
        <v>84245</v>
      </c>
    </row>
    <row r="22" spans="2:8" ht="16.5" thickBot="1" x14ac:dyDescent="0.3">
      <c r="B22" s="12" t="s">
        <v>32</v>
      </c>
      <c r="C22" s="23">
        <f>'Pr(1)'!C22+'Pr(2)'!C22+'Pr(3)'!C22+'Pr(4)'!C22+'Pr(5)'!C22+'Pr(6)'!C22+'Pr(7)'!C22+'Pr(8)'!C22+'Pr(9)'!C22+'Pr(10)'!C22+'Pr(11)'!C22+'Pr(12)'!C22</f>
        <v>6220000</v>
      </c>
      <c r="D22" s="23">
        <f>'Pr(1)'!D22+'Pr(2)'!D22+'Pr(3)'!D22+'Pr(4)'!D22+'Pr(5)'!D22+'Pr(6)'!D22+'Pr(7)'!D22+'Pr(8)'!D22+'Pr(9)'!D22+'Pr(10)'!D22+'Pr(11)'!D22+'Pr(12)'!D22</f>
        <v>6601993</v>
      </c>
      <c r="E22" s="23">
        <f>'Pr(1)'!E22+'Pr(2)'!E22+'Pr(3)'!E22+'Pr(4)'!E22+'Pr(5)'!E22+'Pr(6)'!E22+'Pr(7)'!E22+'Pr(8)'!E22+'Pr(9)'!E22+'Pr(10)'!E22+'Pr(11)'!E22+'Pr(12)'!E22</f>
        <v>1646519</v>
      </c>
      <c r="F22" s="23">
        <f>'Pr(1)'!F22+'Pr(2)'!F22+'Pr(3)'!F22+'Pr(4)'!F22+'Pr(5)'!F22+'Pr(6)'!F22+'Pr(7)'!F22+'Pr(8)'!F22+'Pr(9)'!F22+'Pr(10)'!F22+'Pr(11)'!F22+'Pr(12)'!F22</f>
        <v>3853241</v>
      </c>
      <c r="G22" s="23">
        <f>'Pr(1)'!G22+'Pr(2)'!G22+'Pr(3)'!G22+'Pr(4)'!G22+'Pr(5)'!G22+'Pr(6)'!G22+'Pr(7)'!G22+'Pr(8)'!G22+'Pr(9)'!G22+'Pr(10)'!G22+'Pr(11)'!G22+'Pr(12)'!G22</f>
        <v>4688756</v>
      </c>
      <c r="H22" s="23">
        <f>'Pr(1)'!H22+'Pr(2)'!H22+'Pr(3)'!H22+'Pr(4)'!H22+'Pr(5)'!H22+'Pr(6)'!H22+'Pr(7)'!H22+'Pr(8)'!H22+'Pr(9)'!H22+'Pr(10)'!H22+'Pr(11)'!H22+'Pr(12)'!H22</f>
        <v>6571238</v>
      </c>
    </row>
    <row r="23" spans="2:8" ht="16.5" thickBot="1" x14ac:dyDescent="0.3">
      <c r="B23" s="12" t="s">
        <v>33</v>
      </c>
      <c r="C23" s="23">
        <f>'Pr(1)'!C23+'Pr(2)'!C23+'Pr(3)'!C23+'Pr(4)'!C23+'Pr(5)'!C23+'Pr(6)'!C23+'Pr(7)'!C23+'Pr(8)'!C23+'Pr(9)'!C23+'Pr(10)'!C23+'Pr(11)'!C23+'Pr(12)'!C23</f>
        <v>0</v>
      </c>
      <c r="D23" s="23">
        <f>'Pr(1)'!D23+'Pr(2)'!D23+'Pr(3)'!D23+'Pr(4)'!D23+'Pr(5)'!D23+'Pr(6)'!D23+'Pr(7)'!D23+'Pr(8)'!D23+'Pr(9)'!D23+'Pr(10)'!D23+'Pr(11)'!D23+'Pr(12)'!D23</f>
        <v>0</v>
      </c>
      <c r="E23" s="23">
        <f>'Pr(1)'!E23+'Pr(2)'!E23+'Pr(3)'!E23+'Pr(4)'!E23+'Pr(5)'!E23+'Pr(6)'!E23+'Pr(7)'!E23+'Pr(8)'!E23+'Pr(9)'!E23+'Pr(10)'!E23+'Pr(11)'!E23+'Pr(12)'!E23</f>
        <v>-189</v>
      </c>
      <c r="F23" s="23">
        <f>'Pr(1)'!F23+'Pr(2)'!F23+'Pr(3)'!F23+'Pr(4)'!F23+'Pr(5)'!F23+'Pr(6)'!F23+'Pr(7)'!F23+'Pr(8)'!F23+'Pr(9)'!F23+'Pr(10)'!F23+'Pr(11)'!F23+'Pr(12)'!F23</f>
        <v>-11768</v>
      </c>
      <c r="G23" s="23">
        <f>'Pr(1)'!G23+'Pr(2)'!G23+'Pr(3)'!G23+'Pr(4)'!G23+'Pr(5)'!G23+'Pr(6)'!G23+'Pr(7)'!G23+'Pr(8)'!G23+'Pr(9)'!G23+'Pr(10)'!G23+'Pr(11)'!G23+'Pr(12)'!G23</f>
        <v>-11768</v>
      </c>
      <c r="H23" s="23">
        <f>'Pr(1)'!H23+'Pr(2)'!H23+'Pr(3)'!H23+'Pr(4)'!H23+'Pr(5)'!H23+'Pr(6)'!H23+'Pr(7)'!H23+'Pr(8)'!H23+'Pr(9)'!H23+'Pr(10)'!H23+'Pr(11)'!H23+'Pr(12)'!H23</f>
        <v>-11768</v>
      </c>
    </row>
    <row r="24" spans="2:8" ht="16.5" thickBot="1" x14ac:dyDescent="0.3">
      <c r="B24" s="12" t="s">
        <v>30</v>
      </c>
      <c r="C24" s="23">
        <f>'Pr(1)'!C24+'Pr(2)'!C24+'Pr(3)'!C24+'Pr(4)'!C24+'Pr(5)'!C24+'Pr(6)'!C24+'Pr(7)'!C24+'Pr(8)'!C24+'Pr(9)'!C24+'Pr(10)'!C24+'Pr(11)'!C24+'Pr(12)'!C24</f>
        <v>5591000</v>
      </c>
      <c r="D24" s="23">
        <f>'Pr(1)'!D24+'Pr(2)'!D24+'Pr(3)'!D24+'Pr(4)'!D24+'Pr(5)'!D24+'Pr(6)'!D24+'Pr(7)'!D24+'Pr(8)'!D24+'Pr(9)'!D24+'Pr(10)'!D24+'Pr(11)'!D24+'Pr(12)'!D24</f>
        <v>5477818</v>
      </c>
      <c r="E24" s="23">
        <f>'Pr(1)'!E24+'Pr(2)'!E24+'Pr(3)'!E24+'Pr(4)'!E24+'Pr(5)'!E24+'Pr(6)'!E24+'Pr(7)'!E24+'Pr(8)'!E24+'Pr(9)'!E24+'Pr(10)'!E24+'Pr(11)'!E24+'Pr(12)'!E24</f>
        <v>17871</v>
      </c>
      <c r="F24" s="23">
        <f>'Pr(1)'!F24+'Pr(2)'!F24+'Pr(3)'!F24+'Pr(4)'!F24+'Pr(5)'!F24+'Pr(6)'!F24+'Pr(7)'!F24+'Pr(8)'!F24+'Pr(9)'!F24+'Pr(10)'!F24+'Pr(11)'!F24+'Pr(12)'!F24</f>
        <v>18946</v>
      </c>
      <c r="G24" s="23">
        <f>'Pr(1)'!G24+'Pr(2)'!G24+'Pr(3)'!G24+'Pr(4)'!G24+'Pr(5)'!G24+'Pr(6)'!G24+'Pr(7)'!G24+'Pr(8)'!G24+'Pr(9)'!G24+'Pr(10)'!G24+'Pr(11)'!G24+'Pr(12)'!G24</f>
        <v>105828</v>
      </c>
      <c r="H24" s="23">
        <f>'Pr(1)'!H24+'Pr(2)'!H24+'Pr(3)'!H24+'Pr(4)'!H24+'Pr(5)'!H24+'Pr(6)'!H24+'Pr(7)'!H24+'Pr(8)'!H24+'Pr(9)'!H24+'Pr(10)'!H24+'Pr(11)'!H24+'Pr(12)'!H24</f>
        <v>5349289</v>
      </c>
    </row>
    <row r="25" spans="2:8" ht="29.25" customHeight="1" thickBot="1" x14ac:dyDescent="0.3">
      <c r="B25" s="18" t="s">
        <v>34</v>
      </c>
      <c r="C25" s="23">
        <f>'Pr(1)'!C25+'Pr(2)'!C25+'Pr(3)'!C25+'Pr(4)'!C25+'Pr(5)'!C25+'Pr(6)'!C25+'Pr(7)'!C25+'Pr(8)'!C25+'Pr(9)'!C25+'Pr(10)'!C25+'Pr(11)'!C25+'Pr(12)'!C25</f>
        <v>6445000</v>
      </c>
      <c r="D25" s="23">
        <f>'Pr(1)'!D25+'Pr(2)'!D25+'Pr(3)'!D25+'Pr(4)'!D25+'Pr(5)'!D25+'Pr(6)'!D25+'Pr(7)'!D25+'Pr(8)'!D25+'Pr(9)'!D25+'Pr(10)'!D25+'Pr(11)'!D25+'Pr(12)'!D25</f>
        <v>7474188</v>
      </c>
      <c r="E25" s="23">
        <f>'Pr(1)'!E25+'Pr(2)'!E25+'Pr(3)'!E25+'Pr(4)'!E25+'Pr(5)'!E25+'Pr(6)'!E25+'Pr(7)'!E25+'Pr(8)'!E25+'Pr(9)'!E25+'Pr(10)'!E25+'Pr(11)'!E25+'Pr(12)'!E25</f>
        <v>86841</v>
      </c>
      <c r="F25" s="23">
        <f>'Pr(1)'!F25+'Pr(2)'!F25+'Pr(3)'!F25+'Pr(4)'!F25+'Pr(5)'!F25+'Pr(6)'!F25+'Pr(7)'!F25+'Pr(8)'!F25+'Pr(9)'!F25+'Pr(10)'!F25+'Pr(11)'!F25+'Pr(12)'!F25</f>
        <v>183765</v>
      </c>
      <c r="G25" s="23">
        <f>'Pr(1)'!G25+'Pr(2)'!G25+'Pr(3)'!G25+'Pr(4)'!G25+'Pr(5)'!G25+'Pr(6)'!G25+'Pr(7)'!G25+'Pr(8)'!G25+'Pr(9)'!G25+'Pr(10)'!G25+'Pr(11)'!G25+'Pr(12)'!G25</f>
        <v>2943777</v>
      </c>
      <c r="H25" s="23">
        <f>'Pr(1)'!H25+'Pr(2)'!H25+'Pr(3)'!H25+'Pr(4)'!H25+'Pr(5)'!H25+'Pr(6)'!H25+'Pr(7)'!H25+'Pr(8)'!H25+'Pr(9)'!H25+'Pr(10)'!H25+'Pr(11)'!H25+'Pr(12)'!H25</f>
        <v>7005680</v>
      </c>
    </row>
    <row r="26" spans="2:8" ht="16.5" thickBot="1" x14ac:dyDescent="0.3">
      <c r="B26" s="12" t="s">
        <v>24</v>
      </c>
      <c r="C26" s="23">
        <f>'Pr(1)'!C26+'Pr(2)'!C26+'Pr(3)'!C26+'Pr(4)'!C26+'Pr(5)'!C26+'Pr(6)'!C26+'Pr(7)'!C26+'Pr(8)'!C26+'Pr(9)'!C26+'Pr(10)'!C26+'Pr(11)'!C26+'Pr(12)'!C26</f>
        <v>0</v>
      </c>
      <c r="D26" s="23">
        <f>'Pr(1)'!D26+'Pr(2)'!D26+'Pr(3)'!D26+'Pr(4)'!D26+'Pr(5)'!D26+'Pr(6)'!D26+'Pr(7)'!D26+'Pr(8)'!D26+'Pr(9)'!D26+'Pr(10)'!D26+'Pr(11)'!D26+'Pr(12)'!D26</f>
        <v>0</v>
      </c>
      <c r="E26" s="23">
        <f>'Pr(1)'!E26+'Pr(2)'!E26+'Pr(3)'!E26+'Pr(4)'!E26+'Pr(5)'!E26+'Pr(6)'!E26+'Pr(7)'!E26+'Pr(8)'!E26+'Pr(9)'!E26+'Pr(10)'!E26+'Pr(11)'!E26+'Pr(12)'!E26</f>
        <v>0</v>
      </c>
      <c r="F26" s="23">
        <f>'Pr(1)'!F26+'Pr(2)'!F26+'Pr(3)'!F26+'Pr(4)'!F26+'Pr(5)'!F26+'Pr(6)'!F26+'Pr(7)'!F26+'Pr(8)'!F26+'Pr(9)'!F26+'Pr(10)'!F26+'Pr(11)'!F26+'Pr(12)'!F26</f>
        <v>0</v>
      </c>
      <c r="G26" s="23">
        <f>'Pr(1)'!G26+'Pr(2)'!G26+'Pr(3)'!G26+'Pr(4)'!G26+'Pr(5)'!G26+'Pr(6)'!G26+'Pr(7)'!G26+'Pr(8)'!G26+'Pr(9)'!G26+'Pr(10)'!G26+'Pr(11)'!G26+'Pr(12)'!G26</f>
        <v>0</v>
      </c>
      <c r="H26" s="23">
        <f>'Pr(1)'!H26+'Pr(2)'!H26+'Pr(3)'!H26+'Pr(4)'!H26+'Pr(5)'!H26+'Pr(6)'!H26+'Pr(7)'!H26+'Pr(8)'!H26+'Pr(9)'!H26+'Pr(10)'!H26+'Pr(11)'!H26+'Pr(12)'!H26</f>
        <v>0</v>
      </c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417323600</v>
      </c>
      <c r="D28" s="22">
        <f t="shared" si="2"/>
        <v>333267683</v>
      </c>
      <c r="E28" s="22">
        <f t="shared" si="2"/>
        <v>56275427</v>
      </c>
      <c r="F28" s="22">
        <f t="shared" si="2"/>
        <v>123869226</v>
      </c>
      <c r="G28" s="22">
        <f t="shared" si="2"/>
        <v>188126159</v>
      </c>
      <c r="H28" s="22">
        <f t="shared" si="2"/>
        <v>304043623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3">
        <f>'Pr(1)'!C30+'Pr(2)'!C30+'Pr(3)'!C30+'Pr(4)'!C30+'Pr(5)'!C30+'Pr(6)'!C30+'Pr(7)'!C30+'Pr(8)'!C30+'Pr(9)'!C30+'Pr(10)'!C30+'Pr(11)'!C30+'Pr(12)'!C30</f>
        <v>15669</v>
      </c>
      <c r="D30" s="23">
        <f>'Pr(1)'!D30+'Pr(2)'!D30+'Pr(3)'!D30+'Pr(4)'!D30+'Pr(5)'!D30+'Pr(6)'!D30+'Pr(7)'!D30+'Pr(8)'!D30+'Pr(9)'!D30+'Pr(10)'!D30+'Pr(11)'!D30+'Pr(12)'!D30</f>
        <v>15669</v>
      </c>
      <c r="E30" s="23">
        <f>'Pr(1)'!E30+'Pr(2)'!E30+'Pr(3)'!E30+'Pr(4)'!E30+'Pr(5)'!E30+'Pr(6)'!E30+'Pr(7)'!E30+'Pr(8)'!E30+'Pr(9)'!E30+'Pr(10)'!E30+'Pr(11)'!E30+'Pr(12)'!E30</f>
        <v>15555</v>
      </c>
      <c r="F30" s="23">
        <f>'Pr(1)'!F30+'Pr(2)'!F30+'Pr(3)'!F30+'Pr(4)'!F30+'Pr(5)'!F30+'Pr(6)'!F30+'Pr(7)'!F30+'Pr(8)'!F30+'Pr(9)'!F30+'Pr(10)'!F30+'Pr(11)'!F30+'Pr(12)'!F30</f>
        <v>15502</v>
      </c>
      <c r="G30" s="23">
        <f>'Pr(1)'!G30+'Pr(2)'!G30+'Pr(3)'!G30+'Pr(4)'!G30+'Pr(5)'!G30+'Pr(6)'!G30+'Pr(7)'!G30+'Pr(8)'!G30+'Pr(9)'!G30+'Pr(10)'!G30+'Pr(11)'!G30+'Pr(12)'!G30</f>
        <v>15145</v>
      </c>
      <c r="H30" s="23">
        <f>'Pr(1)'!H30+'Pr(2)'!H30+'Pr(3)'!H30+'Pr(4)'!H30+'Pr(5)'!H30+'Pr(6)'!H30+'Pr(7)'!H30+'Pr(8)'!H30+'Pr(9)'!H30+'Pr(10)'!H30+'Pr(11)'!H30+'Pr(12)'!H30</f>
        <v>15443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H13" sqref="H1:H1048576"/>
    </sheetView>
  </sheetViews>
  <sheetFormatPr defaultRowHeight="15.75" x14ac:dyDescent="0.25"/>
  <cols>
    <col min="1" max="1" width="2.875" style="38" customWidth="1"/>
    <col min="2" max="2" width="8.625" style="38" customWidth="1"/>
    <col min="3" max="3" width="32.75" style="38" customWidth="1"/>
    <col min="4" max="4" width="13.125" style="39" customWidth="1"/>
    <col min="5" max="5" width="14.125" style="40" customWidth="1"/>
    <col min="6" max="6" width="13.75" style="39" customWidth="1"/>
  </cols>
  <sheetData>
    <row r="1" spans="2:19" ht="15.75" customHeight="1" x14ac:dyDescent="0.25">
      <c r="C1" s="60" t="s">
        <v>0</v>
      </c>
      <c r="D1" s="60"/>
      <c r="E1" s="60"/>
      <c r="F1" s="60"/>
      <c r="G1" s="54"/>
      <c r="H1" s="54"/>
      <c r="I1" s="54"/>
      <c r="J1" s="54"/>
    </row>
    <row r="2" spans="2:19" ht="15.75" customHeight="1" x14ac:dyDescent="0.25">
      <c r="C2" s="62" t="s">
        <v>105</v>
      </c>
      <c r="D2" s="62"/>
      <c r="E2" s="62"/>
      <c r="F2" s="62"/>
      <c r="G2" s="55"/>
      <c r="H2" s="55"/>
      <c r="I2" s="55"/>
      <c r="J2" s="55"/>
    </row>
    <row r="3" spans="2:19" ht="15.75" customHeight="1" x14ac:dyDescent="0.25">
      <c r="C3" s="55"/>
      <c r="D3" s="55"/>
      <c r="E3" s="55"/>
      <c r="F3" s="55"/>
      <c r="G3" s="55"/>
      <c r="H3" s="55"/>
      <c r="I3" s="55"/>
      <c r="J3" s="55"/>
    </row>
    <row r="4" spans="2:19" x14ac:dyDescent="0.25">
      <c r="C4" s="62" t="s">
        <v>1</v>
      </c>
      <c r="D4" s="62"/>
      <c r="E4" s="62"/>
      <c r="F4" s="62"/>
      <c r="G4" s="55"/>
      <c r="H4" s="55"/>
      <c r="I4" s="55"/>
      <c r="J4" s="55"/>
    </row>
    <row r="5" spans="2:19" ht="16.5" thickBot="1" x14ac:dyDescent="0.3">
      <c r="C5" s="61" t="s">
        <v>104</v>
      </c>
      <c r="D5" s="61"/>
      <c r="E5" s="61"/>
      <c r="F5" s="61"/>
      <c r="G5" s="55"/>
      <c r="H5" s="55"/>
      <c r="I5" s="55"/>
      <c r="J5" s="55"/>
    </row>
    <row r="6" spans="2:19" x14ac:dyDescent="0.25">
      <c r="B6" s="63" t="s">
        <v>4</v>
      </c>
      <c r="C6" s="41" t="s">
        <v>97</v>
      </c>
      <c r="D6" s="27" t="s">
        <v>68</v>
      </c>
      <c r="E6" s="42" t="s">
        <v>98</v>
      </c>
      <c r="F6" s="42" t="s">
        <v>98</v>
      </c>
    </row>
    <row r="7" spans="2:19" x14ac:dyDescent="0.25">
      <c r="B7" s="64"/>
      <c r="C7" s="43" t="s">
        <v>3</v>
      </c>
      <c r="D7" s="28" t="s">
        <v>71</v>
      </c>
      <c r="E7" s="44" t="s">
        <v>99</v>
      </c>
      <c r="F7" s="44" t="s">
        <v>100</v>
      </c>
    </row>
    <row r="8" spans="2:19" ht="16.5" thickBot="1" x14ac:dyDescent="0.3">
      <c r="B8" s="65"/>
      <c r="C8" s="45"/>
      <c r="D8" s="46"/>
      <c r="E8" s="47"/>
      <c r="F8" s="48"/>
    </row>
    <row r="9" spans="2:19" ht="64.5" thickBot="1" x14ac:dyDescent="0.3">
      <c r="B9" s="8" t="s">
        <v>35</v>
      </c>
      <c r="C9" s="49" t="s">
        <v>101</v>
      </c>
      <c r="D9" s="50">
        <f>SUM(D10:D15)</f>
        <v>272580445</v>
      </c>
      <c r="E9" s="50">
        <f>SUM(E10:E15)</f>
        <v>259106029</v>
      </c>
      <c r="F9" s="50">
        <f>SUM(F10:F15)</f>
        <v>13474416</v>
      </c>
      <c r="H9" s="50"/>
    </row>
    <row r="10" spans="2:19" ht="39" thickBot="1" x14ac:dyDescent="0.3">
      <c r="B10" s="10" t="s">
        <v>37</v>
      </c>
      <c r="C10" s="51" t="str">
        <f>[1]пр1!B3</f>
        <v>Бюджетна програма  “Осигуряване на качеството в предучилищното възпитание и подготовка  и училищното образование”</v>
      </c>
      <c r="D10" s="52">
        <f>SUM(E10:F10)</f>
        <v>20168525</v>
      </c>
      <c r="E10" s="53">
        <f>'Pr(1)'!H10</f>
        <v>19834659</v>
      </c>
      <c r="F10" s="52">
        <f>'Pr(1)'!H16</f>
        <v>333866</v>
      </c>
    </row>
    <row r="11" spans="2:19" ht="39" thickBot="1" x14ac:dyDescent="0.3">
      <c r="B11" s="10" t="s">
        <v>39</v>
      </c>
      <c r="C11" s="51" t="str">
        <f>[1]пр2!B3</f>
        <v>Бюджетна програма “Улесняване на достъпа до образование. Приобщаващо образование”</v>
      </c>
      <c r="D11" s="52">
        <f t="shared" ref="D11:D22" si="0">SUM(E11:F11)</f>
        <v>35477726</v>
      </c>
      <c r="E11" s="53">
        <f>'Pr(2)'!H10</f>
        <v>29173684</v>
      </c>
      <c r="F11" s="52">
        <f>'Pr(2)'!H16</f>
        <v>6304042</v>
      </c>
    </row>
    <row r="12" spans="2:19" ht="26.25" thickBot="1" x14ac:dyDescent="0.3">
      <c r="B12" s="10" t="s">
        <v>41</v>
      </c>
      <c r="C12" s="51" t="str">
        <f>[1]пр3!B3</f>
        <v>Бюджетна програма  “Училищно образование”</v>
      </c>
      <c r="D12" s="52">
        <f t="shared" si="0"/>
        <v>197895332</v>
      </c>
      <c r="E12" s="53">
        <f>'Pr(3)'!H10</f>
        <v>197893164</v>
      </c>
      <c r="F12" s="52">
        <f>'Pr(3)'!H16</f>
        <v>2168</v>
      </c>
      <c r="S12" s="56"/>
    </row>
    <row r="13" spans="2:19" ht="26.25" thickBot="1" x14ac:dyDescent="0.3">
      <c r="B13" s="10" t="s">
        <v>43</v>
      </c>
      <c r="C13" s="51" t="str">
        <f>[1]пр4!B3</f>
        <v>Бюджетна програма “Развитие на способностите на децата и учениците”</v>
      </c>
      <c r="D13" s="52">
        <f t="shared" si="0"/>
        <v>7680480</v>
      </c>
      <c r="E13" s="53">
        <f>'Pr(4)'!H10</f>
        <v>7567075</v>
      </c>
      <c r="F13" s="52">
        <f>'Pr(4)'!H16</f>
        <v>113405</v>
      </c>
    </row>
    <row r="14" spans="2:19" ht="26.25" thickBot="1" x14ac:dyDescent="0.3">
      <c r="B14" s="10" t="s">
        <v>45</v>
      </c>
      <c r="C14" s="51" t="str">
        <f>[1]пр5!B3</f>
        <v>Бюджетна програма “Образование на българите в чужбина”</v>
      </c>
      <c r="D14" s="52">
        <f t="shared" si="0"/>
        <v>9073328</v>
      </c>
      <c r="E14" s="53">
        <f>'Pr(5)'!H10</f>
        <v>2352393</v>
      </c>
      <c r="F14" s="52">
        <f>'Pr(5)'!H16</f>
        <v>6720935</v>
      </c>
    </row>
    <row r="15" spans="2:19" ht="26.25" thickBot="1" x14ac:dyDescent="0.3">
      <c r="B15" s="10" t="s">
        <v>47</v>
      </c>
      <c r="C15" s="51" t="str">
        <f>[1]пр6!B3</f>
        <v>Бюджетна програма „Учене през целия живот”</v>
      </c>
      <c r="D15" s="52">
        <f t="shared" si="0"/>
        <v>2285054</v>
      </c>
      <c r="E15" s="53">
        <f>'Pr(6)'!H10</f>
        <v>2285054</v>
      </c>
      <c r="F15" s="52">
        <f>'Pr(6)'!H16</f>
        <v>0</v>
      </c>
    </row>
    <row r="16" spans="2:19" ht="39" thickBot="1" x14ac:dyDescent="0.3">
      <c r="B16" s="8" t="s">
        <v>49</v>
      </c>
      <c r="C16" s="49" t="s">
        <v>102</v>
      </c>
      <c r="D16" s="50">
        <f>SUM(D17:D21)</f>
        <v>29192675</v>
      </c>
      <c r="E16" s="50">
        <f>SUM(E17:E21)</f>
        <v>16062003</v>
      </c>
      <c r="F16" s="50">
        <f>SUM(F17:F21)</f>
        <v>13130672</v>
      </c>
    </row>
    <row r="17" spans="2:6" ht="39" thickBot="1" x14ac:dyDescent="0.3">
      <c r="B17" s="10" t="s">
        <v>51</v>
      </c>
      <c r="C17" s="51" t="str">
        <f>[1]пр7!B3</f>
        <v>Бюджетна програма „Подобряване на достъпа и повишаване на качеството във висшето образование”</v>
      </c>
      <c r="D17" s="52">
        <f t="shared" si="0"/>
        <v>2271256</v>
      </c>
      <c r="E17" s="53">
        <f>'Pr(7)'!H10</f>
        <v>2257408</v>
      </c>
      <c r="F17" s="52">
        <f>'Pr(7)'!H16</f>
        <v>13848</v>
      </c>
    </row>
    <row r="18" spans="2:6" ht="26.25" thickBot="1" x14ac:dyDescent="0.3">
      <c r="B18" s="10" t="s">
        <v>53</v>
      </c>
      <c r="C18" s="51" t="str">
        <f>[1]пр8!B3</f>
        <v>Бюджетна програма  „Студентско подпомагане”</v>
      </c>
      <c r="D18" s="52">
        <f t="shared" si="0"/>
        <v>8249145</v>
      </c>
      <c r="E18" s="53">
        <f>'Pr(8)'!H10</f>
        <v>1058178</v>
      </c>
      <c r="F18" s="52">
        <f>'Pr(8)'!H16</f>
        <v>7190967</v>
      </c>
    </row>
    <row r="19" spans="2:6" ht="26.25" thickBot="1" x14ac:dyDescent="0.3">
      <c r="B19" s="10" t="s">
        <v>55</v>
      </c>
      <c r="C19" s="51" t="str">
        <f>[1]пр9!B3</f>
        <v>Бюджетна програма „Международен образователен обмен”</v>
      </c>
      <c r="D19" s="52">
        <f t="shared" si="0"/>
        <v>1360189</v>
      </c>
      <c r="E19" s="53">
        <f>'Pr(9)'!H10</f>
        <v>1043296</v>
      </c>
      <c r="F19" s="52">
        <f>'Pr(9)'!H16</f>
        <v>316893</v>
      </c>
    </row>
    <row r="20" spans="2:6" ht="77.25" thickBot="1" x14ac:dyDescent="0.3">
      <c r="B20" s="10" t="s">
        <v>57</v>
      </c>
      <c r="C20" s="51" t="str">
        <f>[1]пр10!B3</f>
        <v>Бюджетна програма „Оценка и развитие на националния научен потенциал за изграждане на устойчива връзка образование-наука бизнес, като основа за развитие на икономика, базирана на знанието”</v>
      </c>
      <c r="D20" s="52">
        <f t="shared" si="0"/>
        <v>2365960</v>
      </c>
      <c r="E20" s="53">
        <f>'Pr(10)'!H10</f>
        <v>1701424</v>
      </c>
      <c r="F20" s="52">
        <f>'Pr(10)'!H16</f>
        <v>664536</v>
      </c>
    </row>
    <row r="21" spans="2:6" ht="64.5" thickBot="1" x14ac:dyDescent="0.3">
      <c r="B21" s="10" t="s">
        <v>59</v>
      </c>
      <c r="C21" s="51" t="str">
        <f>[1]пр11!B3</f>
        <v>Бюджетна програма „Координация и мониторинг  на научния потенциал за интегриране в европейското изследователско пространство и глобалната информационна мрежа”</v>
      </c>
      <c r="D21" s="52">
        <f t="shared" si="0"/>
        <v>14946125</v>
      </c>
      <c r="E21" s="53">
        <f>'Pr(11)'!H10</f>
        <v>10001697</v>
      </c>
      <c r="F21" s="52">
        <f>'Pr(11)'!H16</f>
        <v>4944428</v>
      </c>
    </row>
    <row r="22" spans="2:6" ht="16.5" thickBot="1" x14ac:dyDescent="0.3">
      <c r="B22" s="8" t="s">
        <v>61</v>
      </c>
      <c r="C22" s="49" t="str">
        <f>[1]пр12!B3</f>
        <v>Бюджетна програма "Администрация"</v>
      </c>
      <c r="D22" s="52">
        <f t="shared" si="0"/>
        <v>2270503</v>
      </c>
      <c r="E22" s="53">
        <f>'Pr(12)'!H10</f>
        <v>2223837</v>
      </c>
      <c r="F22" s="52">
        <f>'Pr(12)'!H16</f>
        <v>46666</v>
      </c>
    </row>
    <row r="23" spans="2:6" ht="16.5" thickBot="1" x14ac:dyDescent="0.3">
      <c r="B23" s="8"/>
      <c r="C23" s="49" t="s">
        <v>103</v>
      </c>
      <c r="D23" s="50">
        <f>SUM(D22,D16,D9)</f>
        <v>304043623</v>
      </c>
      <c r="E23" s="50">
        <f>SUM(E22,E16,E9)</f>
        <v>277391869</v>
      </c>
      <c r="F23" s="50">
        <f>SUM(F22,F16,F9)</f>
        <v>26651754</v>
      </c>
    </row>
  </sheetData>
  <mergeCells count="5">
    <mergeCell ref="C1:F1"/>
    <mergeCell ref="C5:F5"/>
    <mergeCell ref="C2:F2"/>
    <mergeCell ref="C4:F4"/>
    <mergeCell ref="B6:B8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zoomScale="90" zoomScaleNormal="9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N11" sqref="N11"/>
    </sheetView>
  </sheetViews>
  <sheetFormatPr defaultRowHeight="15.75" outlineLevelRow="1" x14ac:dyDescent="0.25"/>
  <cols>
    <col min="3" max="3" width="35.5" customWidth="1"/>
    <col min="4" max="5" width="9.5" bestFit="1" customWidth="1"/>
    <col min="6" max="9" width="9.125" bestFit="1" customWidth="1"/>
    <col min="11" max="11" width="12" customWidth="1"/>
  </cols>
  <sheetData>
    <row r="1" spans="2:11" hidden="1" outlineLevel="1" x14ac:dyDescent="0.25"/>
    <row r="2" spans="2:11" hidden="1" outlineLevel="1" x14ac:dyDescent="0.25"/>
    <row r="3" spans="2:11" collapsed="1" x14ac:dyDescent="0.25">
      <c r="B3" s="60" t="s">
        <v>0</v>
      </c>
      <c r="C3" s="60"/>
      <c r="D3" s="60"/>
      <c r="E3" s="60"/>
      <c r="F3" s="60"/>
      <c r="G3" s="60"/>
      <c r="H3" s="60"/>
      <c r="I3" s="60"/>
    </row>
    <row r="4" spans="2:11" x14ac:dyDescent="0.25">
      <c r="B4" s="62" t="s">
        <v>105</v>
      </c>
      <c r="C4" s="62"/>
      <c r="D4" s="62"/>
      <c r="E4" s="62"/>
      <c r="F4" s="62"/>
      <c r="G4" s="62"/>
      <c r="H4" s="62"/>
      <c r="I4" s="62"/>
    </row>
    <row r="5" spans="2:11" x14ac:dyDescent="0.25">
      <c r="B5" s="66"/>
      <c r="C5" s="67"/>
      <c r="D5" s="67"/>
      <c r="E5" s="67"/>
      <c r="F5" s="67"/>
      <c r="G5" s="67"/>
      <c r="H5" s="67"/>
      <c r="I5" s="67"/>
    </row>
    <row r="6" spans="2:11" x14ac:dyDescent="0.25">
      <c r="B6" s="2"/>
    </row>
    <row r="7" spans="2:11" x14ac:dyDescent="0.25">
      <c r="B7" s="2"/>
    </row>
    <row r="8" spans="2:11" x14ac:dyDescent="0.25">
      <c r="B8" s="62" t="s">
        <v>1</v>
      </c>
      <c r="C8" s="62"/>
      <c r="D8" s="62"/>
      <c r="E8" s="62"/>
      <c r="F8" s="62"/>
      <c r="G8" s="62"/>
      <c r="H8" s="62"/>
      <c r="I8" s="62"/>
    </row>
    <row r="9" spans="2:11" x14ac:dyDescent="0.25">
      <c r="B9" s="62" t="s">
        <v>104</v>
      </c>
      <c r="C9" s="62"/>
      <c r="D9" s="62"/>
      <c r="E9" s="62"/>
      <c r="F9" s="62"/>
      <c r="G9" s="62"/>
      <c r="H9" s="62"/>
      <c r="I9" s="62"/>
    </row>
    <row r="10" spans="2:11" x14ac:dyDescent="0.25">
      <c r="B10" s="67" t="s">
        <v>2</v>
      </c>
      <c r="C10" s="67"/>
      <c r="D10" s="67"/>
      <c r="E10" s="67"/>
      <c r="F10" s="67"/>
      <c r="G10" s="67"/>
      <c r="H10" s="67"/>
      <c r="I10" s="67"/>
    </row>
    <row r="11" spans="2:11" ht="16.5" thickBot="1" x14ac:dyDescent="0.3">
      <c r="B11" s="68" t="s">
        <v>3</v>
      </c>
      <c r="C11" s="68"/>
      <c r="D11" s="68"/>
      <c r="E11" s="68"/>
      <c r="F11" s="68"/>
      <c r="G11" s="68"/>
      <c r="H11" s="68"/>
      <c r="I11" s="68"/>
    </row>
    <row r="12" spans="2:11" x14ac:dyDescent="0.25">
      <c r="B12" s="63" t="s">
        <v>4</v>
      </c>
      <c r="C12" s="63" t="s">
        <v>5</v>
      </c>
      <c r="D12" s="3" t="s">
        <v>6</v>
      </c>
      <c r="E12" s="3" t="s">
        <v>8</v>
      </c>
      <c r="F12" s="3" t="s">
        <v>10</v>
      </c>
      <c r="G12" s="3" t="s">
        <v>10</v>
      </c>
      <c r="H12" s="3" t="s">
        <v>10</v>
      </c>
      <c r="I12" s="3" t="s">
        <v>10</v>
      </c>
    </row>
    <row r="13" spans="2:11" ht="25.5" x14ac:dyDescent="0.25">
      <c r="B13" s="64"/>
      <c r="C13" s="64"/>
      <c r="D13" s="4" t="s">
        <v>7</v>
      </c>
      <c r="E13" s="4" t="s">
        <v>9</v>
      </c>
      <c r="F13" s="4" t="s">
        <v>11</v>
      </c>
      <c r="G13" s="4" t="s">
        <v>11</v>
      </c>
      <c r="H13" s="4" t="s">
        <v>11</v>
      </c>
      <c r="I13" s="4" t="s">
        <v>11</v>
      </c>
    </row>
    <row r="14" spans="2:11" ht="36" customHeight="1" thickBot="1" x14ac:dyDescent="0.3">
      <c r="B14" s="65"/>
      <c r="C14" s="65"/>
      <c r="D14" s="5"/>
      <c r="E14" s="5"/>
      <c r="F14" s="6" t="s">
        <v>12</v>
      </c>
      <c r="G14" s="6" t="s">
        <v>13</v>
      </c>
      <c r="H14" s="6" t="s">
        <v>14</v>
      </c>
      <c r="I14" s="6" t="s">
        <v>15</v>
      </c>
    </row>
    <row r="15" spans="2:11" ht="64.5" thickBot="1" x14ac:dyDescent="0.3">
      <c r="B15" s="8" t="s">
        <v>35</v>
      </c>
      <c r="C15" s="20" t="s">
        <v>36</v>
      </c>
      <c r="D15" s="22">
        <f t="shared" ref="D15:I15" si="0">SUM(D16:D21)</f>
        <v>368019400</v>
      </c>
      <c r="E15" s="22">
        <f t="shared" si="0"/>
        <v>296358576</v>
      </c>
      <c r="F15" s="22">
        <f t="shared" si="0"/>
        <v>52487213</v>
      </c>
      <c r="G15" s="22">
        <f t="shared" si="0"/>
        <v>112617788</v>
      </c>
      <c r="H15" s="22">
        <f t="shared" si="0"/>
        <v>172536238</v>
      </c>
      <c r="I15" s="22">
        <f t="shared" si="0"/>
        <v>272580445</v>
      </c>
      <c r="K15" s="72"/>
    </row>
    <row r="16" spans="2:11" ht="39" thickBot="1" x14ac:dyDescent="0.3">
      <c r="B16" s="10" t="s">
        <v>37</v>
      </c>
      <c r="C16" s="11" t="s">
        <v>38</v>
      </c>
      <c r="D16" s="23">
        <f>'Pr(1)'!$C$28</f>
        <v>67153350</v>
      </c>
      <c r="E16" s="23">
        <f>'Pr(1)'!$D$28</f>
        <v>21679330</v>
      </c>
      <c r="F16" s="23">
        <f>'Pr(1)'!$E$28</f>
        <v>2370222</v>
      </c>
      <c r="G16" s="23">
        <f>'Pr(1)'!$F$28</f>
        <v>5918515</v>
      </c>
      <c r="H16" s="23">
        <f>'Pr(1)'!$G$28</f>
        <v>11240662</v>
      </c>
      <c r="I16" s="23">
        <f>'Pr(1)'!$H$28</f>
        <v>20168525</v>
      </c>
    </row>
    <row r="17" spans="2:9" ht="26.25" thickBot="1" x14ac:dyDescent="0.3">
      <c r="B17" s="10" t="s">
        <v>39</v>
      </c>
      <c r="C17" s="11" t="s">
        <v>40</v>
      </c>
      <c r="D17" s="23">
        <f>'Pr(2)'!$C$28</f>
        <v>59680150</v>
      </c>
      <c r="E17" s="23">
        <f>'Pr(2)'!$D$28</f>
        <v>41787613</v>
      </c>
      <c r="F17" s="23">
        <f>'Pr(2)'!$E$28</f>
        <v>7202070</v>
      </c>
      <c r="G17" s="23">
        <f>'Pr(2)'!$F$28</f>
        <v>15928167</v>
      </c>
      <c r="H17" s="23">
        <f>'Pr(2)'!$G$28</f>
        <v>22231298</v>
      </c>
      <c r="I17" s="23">
        <f>'Pr(2)'!$H$28</f>
        <v>35477726</v>
      </c>
    </row>
    <row r="18" spans="2:9" ht="26.25" thickBot="1" x14ac:dyDescent="0.3">
      <c r="B18" s="10" t="s">
        <v>41</v>
      </c>
      <c r="C18" s="11" t="s">
        <v>42</v>
      </c>
      <c r="D18" s="23">
        <f>'Pr(3)'!$C$28</f>
        <v>222127200</v>
      </c>
      <c r="E18" s="23">
        <f>'Pr(3)'!$D$28</f>
        <v>211750470</v>
      </c>
      <c r="F18" s="23">
        <f>'Pr(3)'!$E$28</f>
        <v>40563615</v>
      </c>
      <c r="G18" s="23">
        <f>'Pr(3)'!$F$28</f>
        <v>85163687</v>
      </c>
      <c r="H18" s="23">
        <f>'Pr(3)'!$G$28</f>
        <v>128125055</v>
      </c>
      <c r="I18" s="23">
        <f>'Pr(3)'!$H$28</f>
        <v>197895332</v>
      </c>
    </row>
    <row r="19" spans="2:9" ht="26.25" thickBot="1" x14ac:dyDescent="0.3">
      <c r="B19" s="10" t="s">
        <v>43</v>
      </c>
      <c r="C19" s="11" t="s">
        <v>44</v>
      </c>
      <c r="D19" s="23">
        <f>'Pr(4)'!$C$28</f>
        <v>7151400</v>
      </c>
      <c r="E19" s="23">
        <f>'Pr(4)'!$D$28</f>
        <v>8375120</v>
      </c>
      <c r="F19" s="23">
        <f>'Pr(4)'!$E$28</f>
        <v>1250665</v>
      </c>
      <c r="G19" s="23">
        <f>'Pr(4)'!$F$28</f>
        <v>3315400</v>
      </c>
      <c r="H19" s="23">
        <f>'Pr(4)'!$G$28</f>
        <v>5099369</v>
      </c>
      <c r="I19" s="23">
        <f>'Pr(4)'!$H$28</f>
        <v>7680480</v>
      </c>
    </row>
    <row r="20" spans="2:9" ht="26.25" thickBot="1" x14ac:dyDescent="0.3">
      <c r="B20" s="10" t="s">
        <v>45</v>
      </c>
      <c r="C20" s="11" t="s">
        <v>46</v>
      </c>
      <c r="D20" s="23">
        <f>'Pr(5)'!$C$28</f>
        <v>8970500</v>
      </c>
      <c r="E20" s="23">
        <f>'Pr(5)'!$D$28</f>
        <v>9904191</v>
      </c>
      <c r="F20" s="23">
        <f>'Pr(5)'!$E$28</f>
        <v>514853</v>
      </c>
      <c r="G20" s="23">
        <f>'Pr(5)'!$F$28</f>
        <v>1123905</v>
      </c>
      <c r="H20" s="23">
        <f>'Pr(5)'!$G$28</f>
        <v>4217875</v>
      </c>
      <c r="I20" s="23">
        <f>'Pr(5)'!$H$28</f>
        <v>9073328</v>
      </c>
    </row>
    <row r="21" spans="2:9" ht="26.25" thickBot="1" x14ac:dyDescent="0.3">
      <c r="B21" s="10" t="s">
        <v>47</v>
      </c>
      <c r="C21" s="11" t="s">
        <v>48</v>
      </c>
      <c r="D21" s="23">
        <f>'Pr(6)'!$C$28</f>
        <v>2936800</v>
      </c>
      <c r="E21" s="23">
        <f>'Pr(6)'!$D$28</f>
        <v>2861852</v>
      </c>
      <c r="F21" s="23">
        <f>'Pr(6)'!$E$28</f>
        <v>585788</v>
      </c>
      <c r="G21" s="23">
        <f>'Pr(6)'!$F$28</f>
        <v>1168114</v>
      </c>
      <c r="H21" s="23">
        <f>'Pr(6)'!$G$28</f>
        <v>1621979</v>
      </c>
      <c r="I21" s="23">
        <f>'Pr(6)'!$H$28</f>
        <v>2285054</v>
      </c>
    </row>
    <row r="22" spans="2:9" ht="16.5" thickBot="1" x14ac:dyDescent="0.3">
      <c r="B22" s="12"/>
      <c r="C22" s="13"/>
      <c r="D22" s="23"/>
      <c r="E22" s="23"/>
      <c r="F22" s="23"/>
      <c r="G22" s="23"/>
      <c r="H22" s="23"/>
      <c r="I22" s="23"/>
    </row>
    <row r="23" spans="2:9" ht="39" thickBot="1" x14ac:dyDescent="0.3">
      <c r="B23" s="8" t="s">
        <v>49</v>
      </c>
      <c r="C23" s="20" t="s">
        <v>50</v>
      </c>
      <c r="D23" s="22">
        <f t="shared" ref="D23:I23" si="1">SUM(D24:D28)</f>
        <v>43977400</v>
      </c>
      <c r="E23" s="22">
        <f t="shared" si="1"/>
        <v>31749097</v>
      </c>
      <c r="F23" s="22">
        <f t="shared" si="1"/>
        <v>2964510</v>
      </c>
      <c r="G23" s="22">
        <f t="shared" si="1"/>
        <v>9073851</v>
      </c>
      <c r="H23" s="22">
        <f t="shared" si="1"/>
        <v>12337920</v>
      </c>
      <c r="I23" s="22">
        <f t="shared" si="1"/>
        <v>29192675</v>
      </c>
    </row>
    <row r="24" spans="2:9" ht="39" thickBot="1" x14ac:dyDescent="0.3">
      <c r="B24" s="10" t="s">
        <v>51</v>
      </c>
      <c r="C24" s="11" t="s">
        <v>52</v>
      </c>
      <c r="D24" s="23">
        <f>'Pr(7)'!$C$28</f>
        <v>3279400</v>
      </c>
      <c r="E24" s="23">
        <f>'Pr(7)'!$D$28</f>
        <v>2734040</v>
      </c>
      <c r="F24" s="23">
        <f>'Pr(7)'!$E$28</f>
        <v>425302</v>
      </c>
      <c r="G24" s="23">
        <f>'Pr(7)'!$F$28</f>
        <v>983467</v>
      </c>
      <c r="H24" s="23">
        <f>'Pr(7)'!$G$28</f>
        <v>1500620</v>
      </c>
      <c r="I24" s="23">
        <f>'Pr(7)'!$H$28</f>
        <v>2271256</v>
      </c>
    </row>
    <row r="25" spans="2:9" ht="26.25" thickBot="1" x14ac:dyDescent="0.3">
      <c r="B25" s="10" t="s">
        <v>53</v>
      </c>
      <c r="C25" s="11" t="s">
        <v>54</v>
      </c>
      <c r="D25" s="23">
        <f>'Pr(8)'!$C$28</f>
        <v>8644900</v>
      </c>
      <c r="E25" s="23">
        <f>'Pr(8)'!$D$28</f>
        <v>8556927</v>
      </c>
      <c r="F25" s="23">
        <f>'Pr(8)'!$E$28</f>
        <v>1779959</v>
      </c>
      <c r="G25" s="23">
        <f>'Pr(8)'!$F$28</f>
        <v>4204012</v>
      </c>
      <c r="H25" s="23">
        <f>'Pr(8)'!$G$28</f>
        <v>5224969</v>
      </c>
      <c r="I25" s="23">
        <f>'Pr(8)'!$H$28</f>
        <v>8249145</v>
      </c>
    </row>
    <row r="26" spans="2:9" ht="26.25" thickBot="1" x14ac:dyDescent="0.3">
      <c r="B26" s="10" t="s">
        <v>55</v>
      </c>
      <c r="C26" s="11" t="s">
        <v>56</v>
      </c>
      <c r="D26" s="23">
        <f>'Pr(9)'!$C$28</f>
        <v>3039400</v>
      </c>
      <c r="E26" s="23">
        <f>'Pr(9)'!$D$28</f>
        <v>2400248</v>
      </c>
      <c r="F26" s="23">
        <f>'Pr(9)'!$E$28</f>
        <v>293796</v>
      </c>
      <c r="G26" s="23">
        <f>'Pr(9)'!$F$28</f>
        <v>724761</v>
      </c>
      <c r="H26" s="23">
        <f>'Pr(9)'!$G$28</f>
        <v>922008</v>
      </c>
      <c r="I26" s="23">
        <f>'Pr(9)'!$H$28</f>
        <v>1360189</v>
      </c>
    </row>
    <row r="27" spans="2:9" ht="64.5" thickBot="1" x14ac:dyDescent="0.3">
      <c r="B27" s="10" t="s">
        <v>57</v>
      </c>
      <c r="C27" s="11" t="s">
        <v>58</v>
      </c>
      <c r="D27" s="23">
        <f>'Pr(10)'!$C$28</f>
        <v>19700000</v>
      </c>
      <c r="E27" s="23">
        <f>'Pr(10)'!$D$28</f>
        <v>2896393</v>
      </c>
      <c r="F27" s="23">
        <f>'Pr(10)'!$E$28</f>
        <v>273861</v>
      </c>
      <c r="G27" s="23">
        <f>'Pr(10)'!$F$28</f>
        <v>563778</v>
      </c>
      <c r="H27" s="23">
        <f>'Pr(10)'!$G$28</f>
        <v>1021784</v>
      </c>
      <c r="I27" s="23">
        <f>'Pr(10)'!$H$28</f>
        <v>2365960</v>
      </c>
    </row>
    <row r="28" spans="2:9" ht="64.5" thickBot="1" x14ac:dyDescent="0.3">
      <c r="B28" s="10" t="s">
        <v>59</v>
      </c>
      <c r="C28" s="11" t="s">
        <v>60</v>
      </c>
      <c r="D28" s="23">
        <f>'Pr(11)'!$C$28</f>
        <v>9313700</v>
      </c>
      <c r="E28" s="23">
        <f>'Pr(11)'!$D$28</f>
        <v>15161489</v>
      </c>
      <c r="F28" s="23">
        <f>'Pr(11)'!$E$28</f>
        <v>191592</v>
      </c>
      <c r="G28" s="23">
        <f>'Pr(11)'!$F$28</f>
        <v>2597833</v>
      </c>
      <c r="H28" s="23">
        <f>'Pr(11)'!$G$28</f>
        <v>3668539</v>
      </c>
      <c r="I28" s="23">
        <f>'Pr(11)'!$H$28</f>
        <v>14946125</v>
      </c>
    </row>
    <row r="29" spans="2:9" ht="16.5" thickBot="1" x14ac:dyDescent="0.3">
      <c r="B29" s="12"/>
      <c r="C29" s="13"/>
      <c r="D29" s="23"/>
      <c r="E29" s="23"/>
      <c r="F29" s="23"/>
      <c r="G29" s="23"/>
      <c r="H29" s="23"/>
      <c r="I29" s="23"/>
    </row>
    <row r="30" spans="2:9" ht="16.5" thickBot="1" x14ac:dyDescent="0.3">
      <c r="B30" s="8" t="s">
        <v>61</v>
      </c>
      <c r="C30" s="9" t="s">
        <v>62</v>
      </c>
      <c r="D30" s="22">
        <f>'Pr(12)'!$C$28</f>
        <v>5326800</v>
      </c>
      <c r="E30" s="22">
        <f>'Pr(12)'!$D$28</f>
        <v>5160010</v>
      </c>
      <c r="F30" s="22">
        <f>'Pr(12)'!$E$28</f>
        <v>823704</v>
      </c>
      <c r="G30" s="22">
        <f>'Pr(12)'!$F$28</f>
        <v>2177587</v>
      </c>
      <c r="H30" s="22">
        <f>'Pr(12)'!$G$28</f>
        <v>3252001</v>
      </c>
      <c r="I30" s="22">
        <f>'Pr(12)'!$H$28</f>
        <v>2270503</v>
      </c>
    </row>
    <row r="31" spans="2:9" ht="16.5" thickBot="1" x14ac:dyDescent="0.3">
      <c r="B31" s="8"/>
      <c r="C31" s="9" t="s">
        <v>16</v>
      </c>
      <c r="D31" s="22">
        <f t="shared" ref="D31:I31" si="2">+D15+D23+D30</f>
        <v>417323600</v>
      </c>
      <c r="E31" s="22">
        <f t="shared" si="2"/>
        <v>333267683</v>
      </c>
      <c r="F31" s="22">
        <f t="shared" si="2"/>
        <v>56275427</v>
      </c>
      <c r="G31" s="22">
        <f t="shared" si="2"/>
        <v>123869226</v>
      </c>
      <c r="H31" s="22">
        <f t="shared" si="2"/>
        <v>188126159</v>
      </c>
      <c r="I31" s="22">
        <f t="shared" si="2"/>
        <v>304043623</v>
      </c>
    </row>
    <row r="32" spans="2:9" x14ac:dyDescent="0.25">
      <c r="B32" s="1"/>
    </row>
    <row r="33" spans="2:2" x14ac:dyDescent="0.25">
      <c r="B33" s="14" t="s">
        <v>17</v>
      </c>
    </row>
  </sheetData>
  <mergeCells count="9">
    <mergeCell ref="B12:B14"/>
    <mergeCell ref="C12:C14"/>
    <mergeCell ref="B3:I3"/>
    <mergeCell ref="B4:I4"/>
    <mergeCell ref="B5:I5"/>
    <mergeCell ref="B8:I8"/>
    <mergeCell ref="B9:I9"/>
    <mergeCell ref="B10:I10"/>
    <mergeCell ref="B11:I11"/>
  </mergeCells>
  <pageMargins left="0" right="0.11811023622047245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C26" sqref="C26"/>
    </sheetView>
  </sheetViews>
  <sheetFormatPr defaultRowHeight="15.75" x14ac:dyDescent="0.25"/>
  <cols>
    <col min="2" max="2" width="34.375" customWidth="1"/>
    <col min="3" max="8" width="9" style="25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CONCATENATE('Pol+Pr'!B16,"  ",'Pol+Pr'!C16)</f>
        <v>1700.01.01  Бюджетна програма „Осигуряване на качеството в предучилищното възпитание и подготовка и училищното образование”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11053350</v>
      </c>
      <c r="D10" s="22">
        <f t="shared" si="0"/>
        <v>21325426</v>
      </c>
      <c r="E10" s="22">
        <f t="shared" si="0"/>
        <v>2116711</v>
      </c>
      <c r="F10" s="22">
        <f t="shared" si="0"/>
        <v>5640823</v>
      </c>
      <c r="G10" s="22">
        <f t="shared" si="0"/>
        <v>10815660</v>
      </c>
      <c r="H10" s="22">
        <f t="shared" si="0"/>
        <v>19834659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8083910</v>
      </c>
      <c r="D12" s="23">
        <v>10483295</v>
      </c>
      <c r="E12" s="23">
        <v>1747243</v>
      </c>
      <c r="F12" s="23">
        <v>3747441</v>
      </c>
      <c r="G12" s="23">
        <v>7923327</v>
      </c>
      <c r="H12" s="23">
        <v>10121118</v>
      </c>
    </row>
    <row r="13" spans="2:8" ht="16.5" thickBot="1" x14ac:dyDescent="0.3">
      <c r="B13" s="16" t="s">
        <v>23</v>
      </c>
      <c r="C13" s="23">
        <v>2969440</v>
      </c>
      <c r="D13" s="23">
        <v>5525446</v>
      </c>
      <c r="E13" s="23">
        <v>369468</v>
      </c>
      <c r="F13" s="23">
        <v>1877678</v>
      </c>
      <c r="G13" s="23">
        <v>2738720</v>
      </c>
      <c r="H13" s="23">
        <v>4860125</v>
      </c>
    </row>
    <row r="14" spans="2:8" ht="16.5" thickBot="1" x14ac:dyDescent="0.3">
      <c r="B14" s="16" t="s">
        <v>24</v>
      </c>
      <c r="C14" s="23"/>
      <c r="D14" s="23">
        <v>5316685</v>
      </c>
      <c r="E14" s="23"/>
      <c r="F14" s="23">
        <v>15704</v>
      </c>
      <c r="G14" s="23">
        <v>153613</v>
      </c>
      <c r="H14" s="23">
        <v>4853416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56100000</v>
      </c>
      <c r="D16" s="22">
        <f t="shared" si="1"/>
        <v>353904</v>
      </c>
      <c r="E16" s="22">
        <f t="shared" si="1"/>
        <v>253511</v>
      </c>
      <c r="F16" s="22">
        <f t="shared" si="1"/>
        <v>277692</v>
      </c>
      <c r="G16" s="22">
        <f t="shared" si="1"/>
        <v>425002</v>
      </c>
      <c r="H16" s="22">
        <f t="shared" si="1"/>
        <v>333866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>
        <v>56100000</v>
      </c>
      <c r="D18" s="23">
        <v>316654</v>
      </c>
      <c r="E18" s="23">
        <v>255793</v>
      </c>
      <c r="F18" s="23">
        <v>274642</v>
      </c>
      <c r="G18" s="23">
        <v>421952</v>
      </c>
      <c r="H18" s="23">
        <v>312816</v>
      </c>
    </row>
    <row r="19" spans="2:8" ht="16.5" thickBot="1" x14ac:dyDescent="0.3">
      <c r="B19" s="12" t="s">
        <v>28</v>
      </c>
      <c r="C19" s="23"/>
      <c r="D19" s="23"/>
      <c r="E19" s="23">
        <v>-2282</v>
      </c>
      <c r="F19" s="23"/>
      <c r="G19" s="23"/>
      <c r="H19" s="23"/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>
        <v>11050</v>
      </c>
      <c r="E21" s="23"/>
      <c r="F21" s="23">
        <v>3050</v>
      </c>
      <c r="G21" s="23">
        <v>3050</v>
      </c>
      <c r="H21" s="23">
        <v>11050</v>
      </c>
    </row>
    <row r="22" spans="2:8" ht="16.5" thickBot="1" x14ac:dyDescent="0.3">
      <c r="B22" s="12" t="s">
        <v>32</v>
      </c>
      <c r="C22" s="23"/>
      <c r="D22" s="23">
        <v>26200</v>
      </c>
      <c r="E22" s="23"/>
      <c r="F22" s="23"/>
      <c r="G22" s="23"/>
      <c r="H22" s="23">
        <v>10000</v>
      </c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67153350</v>
      </c>
      <c r="D28" s="22">
        <f t="shared" si="2"/>
        <v>21679330</v>
      </c>
      <c r="E28" s="22">
        <f t="shared" si="2"/>
        <v>2370222</v>
      </c>
      <c r="F28" s="22">
        <f t="shared" si="2"/>
        <v>5918515</v>
      </c>
      <c r="G28" s="22">
        <f t="shared" si="2"/>
        <v>11240662</v>
      </c>
      <c r="H28" s="22">
        <f t="shared" si="2"/>
        <v>20168525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532</v>
      </c>
      <c r="D30" s="24">
        <v>532</v>
      </c>
      <c r="E30" s="24">
        <v>527</v>
      </c>
      <c r="F30" s="24">
        <v>528</v>
      </c>
      <c r="G30" s="24">
        <v>528</v>
      </c>
      <c r="H30" s="24">
        <v>529</v>
      </c>
    </row>
    <row r="31" spans="2:8" x14ac:dyDescent="0.25">
      <c r="B31" s="17"/>
    </row>
  </sheetData>
  <mergeCells count="4">
    <mergeCell ref="B6:H6"/>
    <mergeCell ref="B3:H3"/>
    <mergeCell ref="B4:H4"/>
    <mergeCell ref="B5:H5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topLeftCell="A13" workbookViewId="0">
      <selection activeCell="H28" sqref="H28"/>
    </sheetView>
  </sheetViews>
  <sheetFormatPr defaultRowHeight="15.75" x14ac:dyDescent="0.25"/>
  <cols>
    <col min="2" max="2" width="35.25" customWidth="1"/>
    <col min="3" max="8" width="9" style="25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CONCATENATE('Pol+Pr'!B17,"  ",'Pol+Pr'!C17)</f>
        <v>1700.01.02  Бюджетна програма „Улесняване на достъпа до образование. Приобщаващо образование”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27304950</v>
      </c>
      <c r="D10" s="22">
        <f t="shared" si="0"/>
        <v>33181158</v>
      </c>
      <c r="E10" s="22">
        <f t="shared" si="0"/>
        <v>5550970</v>
      </c>
      <c r="F10" s="22">
        <f t="shared" si="0"/>
        <v>12003396</v>
      </c>
      <c r="G10" s="22">
        <f t="shared" si="0"/>
        <v>18037301</v>
      </c>
      <c r="H10" s="22">
        <f t="shared" si="0"/>
        <v>29173684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20811950</v>
      </c>
      <c r="D12" s="23">
        <v>24582613</v>
      </c>
      <c r="E12" s="23">
        <v>5031265</v>
      </c>
      <c r="F12" s="23">
        <v>10904405</v>
      </c>
      <c r="G12" s="23">
        <v>16397941</v>
      </c>
      <c r="H12" s="23">
        <v>24353212</v>
      </c>
    </row>
    <row r="13" spans="2:8" ht="16.5" thickBot="1" x14ac:dyDescent="0.3">
      <c r="B13" s="16" t="s">
        <v>23</v>
      </c>
      <c r="C13" s="23">
        <v>6493000</v>
      </c>
      <c r="D13" s="23">
        <v>6926699</v>
      </c>
      <c r="E13" s="23">
        <v>517306</v>
      </c>
      <c r="F13" s="23">
        <v>1093333</v>
      </c>
      <c r="G13" s="23">
        <v>1619014</v>
      </c>
      <c r="H13" s="23">
        <v>3062693</v>
      </c>
    </row>
    <row r="14" spans="2:8" ht="16.5" thickBot="1" x14ac:dyDescent="0.3">
      <c r="B14" s="16" t="s">
        <v>24</v>
      </c>
      <c r="C14" s="23"/>
      <c r="D14" s="23">
        <v>1671846</v>
      </c>
      <c r="E14" s="23">
        <v>2399</v>
      </c>
      <c r="F14" s="23">
        <v>5658</v>
      </c>
      <c r="G14" s="23">
        <v>20346</v>
      </c>
      <c r="H14" s="23">
        <v>1757779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32375200</v>
      </c>
      <c r="D16" s="22">
        <f t="shared" si="1"/>
        <v>8606455</v>
      </c>
      <c r="E16" s="22">
        <f t="shared" si="1"/>
        <v>1651100</v>
      </c>
      <c r="F16" s="22">
        <f t="shared" si="1"/>
        <v>3924771</v>
      </c>
      <c r="G16" s="22">
        <f t="shared" si="1"/>
        <v>4193997</v>
      </c>
      <c r="H16" s="22">
        <f t="shared" si="1"/>
        <v>6304042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>
        <v>23416200</v>
      </c>
      <c r="D18" s="23">
        <v>81471</v>
      </c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>
        <v>8959000</v>
      </c>
      <c r="D20" s="23">
        <v>8276534</v>
      </c>
      <c r="E20" s="23">
        <v>1652896</v>
      </c>
      <c r="F20" s="23">
        <v>3690102</v>
      </c>
      <c r="G20" s="23">
        <v>3950170</v>
      </c>
      <c r="H20" s="23">
        <v>6061721</v>
      </c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/>
      <c r="D22" s="23">
        <v>248450</v>
      </c>
      <c r="E22" s="23">
        <v>-1796</v>
      </c>
      <c r="F22" s="23">
        <v>234669</v>
      </c>
      <c r="G22" s="23">
        <v>243827</v>
      </c>
      <c r="H22" s="23">
        <v>242321</v>
      </c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59680150</v>
      </c>
      <c r="D28" s="22">
        <f t="shared" si="2"/>
        <v>41787613</v>
      </c>
      <c r="E28" s="22">
        <f t="shared" si="2"/>
        <v>7202070</v>
      </c>
      <c r="F28" s="22">
        <f t="shared" si="2"/>
        <v>15928167</v>
      </c>
      <c r="G28" s="22">
        <f t="shared" si="2"/>
        <v>22231298</v>
      </c>
      <c r="H28" s="22">
        <f t="shared" si="2"/>
        <v>35477726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1806</v>
      </c>
      <c r="D30" s="24">
        <v>1806</v>
      </c>
      <c r="E30" s="24">
        <v>1734</v>
      </c>
      <c r="F30" s="24">
        <v>1738</v>
      </c>
      <c r="G30" s="24">
        <v>1785</v>
      </c>
      <c r="H30" s="24">
        <v>1828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topLeftCell="A4" workbookViewId="0">
      <selection activeCell="F20" sqref="F20"/>
    </sheetView>
  </sheetViews>
  <sheetFormatPr defaultRowHeight="15.75" x14ac:dyDescent="0.25"/>
  <cols>
    <col min="1" max="1" width="6.375" customWidth="1"/>
    <col min="2" max="2" width="35.125" customWidth="1"/>
    <col min="3" max="3" width="9.5" bestFit="1" customWidth="1"/>
    <col min="4" max="4" width="10.625" customWidth="1"/>
    <col min="5" max="6" width="9.125" bestFit="1" customWidth="1"/>
    <col min="7" max="7" width="10" customWidth="1"/>
    <col min="8" max="8" width="9.87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CONCATENATE('Pol+Pr'!B18,"  ",'Pol+Pr'!C18)</f>
        <v>1700.01.03  Бюджетна програма „Училищно образование”</v>
      </c>
      <c r="C6" s="70"/>
      <c r="D6" s="70"/>
      <c r="E6" s="70"/>
      <c r="F6" s="70"/>
      <c r="G6" s="70"/>
      <c r="H6" s="71"/>
    </row>
    <row r="7" spans="2:8" ht="21.75" customHeight="1" x14ac:dyDescent="0.25">
      <c r="B7" s="19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19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205127200</v>
      </c>
      <c r="D10" s="22">
        <f t="shared" si="0"/>
        <v>211748302</v>
      </c>
      <c r="E10" s="22">
        <f t="shared" si="0"/>
        <v>40563415</v>
      </c>
      <c r="F10" s="22">
        <f t="shared" si="0"/>
        <v>85163587</v>
      </c>
      <c r="G10" s="22">
        <f t="shared" si="0"/>
        <v>128124387</v>
      </c>
      <c r="H10" s="22">
        <f t="shared" si="0"/>
        <v>197893164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160742540</v>
      </c>
      <c r="D12" s="23">
        <v>159417884</v>
      </c>
      <c r="E12" s="23">
        <v>34954832</v>
      </c>
      <c r="F12" s="23">
        <v>72600981</v>
      </c>
      <c r="G12" s="23">
        <v>108765211</v>
      </c>
      <c r="H12" s="23">
        <v>157485999</v>
      </c>
    </row>
    <row r="13" spans="2:8" ht="16.5" thickBot="1" x14ac:dyDescent="0.3">
      <c r="B13" s="16" t="s">
        <v>23</v>
      </c>
      <c r="C13" s="23">
        <v>41629660</v>
      </c>
      <c r="D13" s="23">
        <v>45846278</v>
      </c>
      <c r="E13" s="23">
        <v>5592717</v>
      </c>
      <c r="F13" s="23">
        <v>12311833</v>
      </c>
      <c r="G13" s="23">
        <v>18249686</v>
      </c>
      <c r="H13" s="23">
        <v>35983520</v>
      </c>
    </row>
    <row r="14" spans="2:8" ht="16.5" thickBot="1" x14ac:dyDescent="0.3">
      <c r="B14" s="16" t="s">
        <v>24</v>
      </c>
      <c r="C14" s="23">
        <v>2755000</v>
      </c>
      <c r="D14" s="23">
        <v>6484140</v>
      </c>
      <c r="E14" s="23">
        <v>15866</v>
      </c>
      <c r="F14" s="23">
        <v>250773</v>
      </c>
      <c r="G14" s="23">
        <v>1109490</v>
      </c>
      <c r="H14" s="23">
        <v>4423645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17000000</v>
      </c>
      <c r="D16" s="22">
        <f t="shared" si="1"/>
        <v>2168</v>
      </c>
      <c r="E16" s="22">
        <f t="shared" si="1"/>
        <v>200</v>
      </c>
      <c r="F16" s="22">
        <f t="shared" si="1"/>
        <v>100</v>
      </c>
      <c r="G16" s="22">
        <f t="shared" si="1"/>
        <v>668</v>
      </c>
      <c r="H16" s="22">
        <f t="shared" si="1"/>
        <v>2168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>
        <v>17000000</v>
      </c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>
        <v>1350</v>
      </c>
      <c r="E20" s="23"/>
      <c r="F20" s="23"/>
      <c r="G20" s="23"/>
      <c r="H20" s="23">
        <v>1350</v>
      </c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/>
      <c r="D22" s="23"/>
      <c r="E22" s="23"/>
      <c r="F22" s="23"/>
      <c r="G22" s="23"/>
      <c r="H22" s="23"/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>
        <v>818</v>
      </c>
      <c r="E24" s="23">
        <v>200</v>
      </c>
      <c r="F24" s="23">
        <v>100</v>
      </c>
      <c r="G24" s="23">
        <v>668</v>
      </c>
      <c r="H24" s="23">
        <v>818</v>
      </c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222127200</v>
      </c>
      <c r="D28" s="22">
        <f t="shared" si="2"/>
        <v>211750470</v>
      </c>
      <c r="E28" s="22">
        <f t="shared" si="2"/>
        <v>40563615</v>
      </c>
      <c r="F28" s="22">
        <f t="shared" si="2"/>
        <v>85163687</v>
      </c>
      <c r="G28" s="22">
        <f t="shared" si="2"/>
        <v>128125055</v>
      </c>
      <c r="H28" s="22">
        <f t="shared" si="2"/>
        <v>197895332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12634</v>
      </c>
      <c r="D30" s="24">
        <v>12634</v>
      </c>
      <c r="E30" s="24">
        <v>12618</v>
      </c>
      <c r="F30" s="24">
        <v>12557</v>
      </c>
      <c r="G30" s="24">
        <v>12154</v>
      </c>
      <c r="H30" s="24">
        <v>12406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" right="0" top="0.74803149606299213" bottom="0.74803149606299213" header="0.31496062992125984" footer="0.31496062992125984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F20" sqref="F20"/>
    </sheetView>
  </sheetViews>
  <sheetFormatPr defaultRowHeight="15.75" x14ac:dyDescent="0.25"/>
  <cols>
    <col min="1" max="1" width="7.25" customWidth="1"/>
    <col min="2" max="2" width="35.7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CONCATENATE('Pol+Pr'!B19,"  ",'Pol+Pr'!C19)</f>
        <v>1700.01.04  Бюджетна програма „Развитие на способностите на децата и учениците”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7151400</v>
      </c>
      <c r="D10" s="22">
        <f t="shared" si="0"/>
        <v>8260950</v>
      </c>
      <c r="E10" s="22">
        <f t="shared" si="0"/>
        <v>1249045</v>
      </c>
      <c r="F10" s="22">
        <f t="shared" si="0"/>
        <v>3285448</v>
      </c>
      <c r="G10" s="22">
        <f t="shared" si="0"/>
        <v>5058164</v>
      </c>
      <c r="H10" s="22">
        <f t="shared" si="0"/>
        <v>7567075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1892400</v>
      </c>
      <c r="D12" s="23">
        <v>2331748</v>
      </c>
      <c r="E12" s="23">
        <v>436301</v>
      </c>
      <c r="F12" s="23">
        <v>1113193</v>
      </c>
      <c r="G12" s="23">
        <v>1574724</v>
      </c>
      <c r="H12" s="23">
        <v>2252266</v>
      </c>
    </row>
    <row r="13" spans="2:8" ht="16.5" thickBot="1" x14ac:dyDescent="0.3">
      <c r="B13" s="16" t="s">
        <v>23</v>
      </c>
      <c r="C13" s="23">
        <v>5259000</v>
      </c>
      <c r="D13" s="23">
        <v>5682616</v>
      </c>
      <c r="E13" s="23">
        <v>812744</v>
      </c>
      <c r="F13" s="23">
        <v>2170855</v>
      </c>
      <c r="G13" s="23">
        <v>3482040</v>
      </c>
      <c r="H13" s="23">
        <v>5068257</v>
      </c>
    </row>
    <row r="14" spans="2:8" ht="16.5" thickBot="1" x14ac:dyDescent="0.3">
      <c r="B14" s="16" t="s">
        <v>24</v>
      </c>
      <c r="C14" s="23"/>
      <c r="D14" s="23">
        <v>246586</v>
      </c>
      <c r="E14" s="23"/>
      <c r="F14" s="23">
        <v>1400</v>
      </c>
      <c r="G14" s="23">
        <v>1400</v>
      </c>
      <c r="H14" s="23">
        <v>246552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0</v>
      </c>
      <c r="D16" s="22">
        <f t="shared" si="1"/>
        <v>114170</v>
      </c>
      <c r="E16" s="22">
        <f t="shared" si="1"/>
        <v>1620</v>
      </c>
      <c r="F16" s="22">
        <f t="shared" si="1"/>
        <v>29952</v>
      </c>
      <c r="G16" s="22">
        <f t="shared" si="1"/>
        <v>41205</v>
      </c>
      <c r="H16" s="22">
        <f t="shared" si="1"/>
        <v>113405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>
        <v>98820</v>
      </c>
      <c r="E20" s="23">
        <v>1620</v>
      </c>
      <c r="F20" s="23">
        <v>26952</v>
      </c>
      <c r="G20" s="23">
        <v>38205</v>
      </c>
      <c r="H20" s="23">
        <v>98055</v>
      </c>
    </row>
    <row r="21" spans="2:8" ht="26.25" thickBot="1" x14ac:dyDescent="0.3">
      <c r="B21" s="12" t="s">
        <v>31</v>
      </c>
      <c r="C21" s="23"/>
      <c r="D21" s="23">
        <v>3000</v>
      </c>
      <c r="E21" s="23"/>
      <c r="F21" s="23">
        <v>3000</v>
      </c>
      <c r="G21" s="23">
        <v>3000</v>
      </c>
      <c r="H21" s="23">
        <v>3000</v>
      </c>
    </row>
    <row r="22" spans="2:8" ht="16.5" thickBot="1" x14ac:dyDescent="0.3">
      <c r="B22" s="12" t="s">
        <v>32</v>
      </c>
      <c r="C22" s="23"/>
      <c r="D22" s="23">
        <v>12350</v>
      </c>
      <c r="E22" s="23"/>
      <c r="F22" s="23"/>
      <c r="G22" s="23"/>
      <c r="H22" s="23">
        <v>12350</v>
      </c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7151400</v>
      </c>
      <c r="D28" s="22">
        <f t="shared" si="2"/>
        <v>8375120</v>
      </c>
      <c r="E28" s="22">
        <f t="shared" si="2"/>
        <v>1250665</v>
      </c>
      <c r="F28" s="22">
        <f t="shared" si="2"/>
        <v>3315400</v>
      </c>
      <c r="G28" s="22">
        <f t="shared" si="2"/>
        <v>5099369</v>
      </c>
      <c r="H28" s="22">
        <f t="shared" si="2"/>
        <v>7680480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146</v>
      </c>
      <c r="D30" s="24">
        <v>146</v>
      </c>
      <c r="E30" s="24">
        <v>144</v>
      </c>
      <c r="F30" s="24">
        <v>145</v>
      </c>
      <c r="G30" s="24">
        <v>145</v>
      </c>
      <c r="H30" s="24">
        <v>145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F20" sqref="F20"/>
    </sheetView>
  </sheetViews>
  <sheetFormatPr defaultRowHeight="15.75" x14ac:dyDescent="0.25"/>
  <cols>
    <col min="1" max="1" width="6.5" customWidth="1"/>
    <col min="2" max="2" width="35.37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CONCATENATE('Pol+Pr'!B20,"  ",'Pol+Pr'!C20)</f>
        <v>1700.01.05  Бюджетна програма „Образование на българите в чужбина”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2970500</v>
      </c>
      <c r="D10" s="22">
        <f t="shared" si="0"/>
        <v>2875003</v>
      </c>
      <c r="E10" s="22">
        <f t="shared" si="0"/>
        <v>514706</v>
      </c>
      <c r="F10" s="22">
        <f t="shared" si="0"/>
        <v>1106918</v>
      </c>
      <c r="G10" s="22">
        <f t="shared" si="0"/>
        <v>1485728</v>
      </c>
      <c r="H10" s="22">
        <f t="shared" si="0"/>
        <v>2352393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879500</v>
      </c>
      <c r="D12" s="23">
        <v>879500</v>
      </c>
      <c r="E12" s="23">
        <v>196110</v>
      </c>
      <c r="F12" s="23">
        <v>412218</v>
      </c>
      <c r="G12" s="23">
        <v>590761</v>
      </c>
      <c r="H12" s="23">
        <v>855570</v>
      </c>
    </row>
    <row r="13" spans="2:8" ht="16.5" thickBot="1" x14ac:dyDescent="0.3">
      <c r="B13" s="16" t="s">
        <v>23</v>
      </c>
      <c r="C13" s="23">
        <v>2091000</v>
      </c>
      <c r="D13" s="23">
        <v>1953848</v>
      </c>
      <c r="E13" s="23">
        <v>318596</v>
      </c>
      <c r="F13" s="23">
        <v>694700</v>
      </c>
      <c r="G13" s="23">
        <v>894967</v>
      </c>
      <c r="H13" s="23">
        <v>1462088</v>
      </c>
    </row>
    <row r="14" spans="2:8" ht="16.5" thickBot="1" x14ac:dyDescent="0.3">
      <c r="B14" s="16" t="s">
        <v>24</v>
      </c>
      <c r="C14" s="23"/>
      <c r="D14" s="23">
        <v>41655</v>
      </c>
      <c r="E14" s="23"/>
      <c r="F14" s="23"/>
      <c r="G14" s="23"/>
      <c r="H14" s="23">
        <v>34735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6000000</v>
      </c>
      <c r="D16" s="22">
        <f t="shared" si="1"/>
        <v>7029188</v>
      </c>
      <c r="E16" s="22">
        <f t="shared" si="1"/>
        <v>147</v>
      </c>
      <c r="F16" s="22">
        <f t="shared" si="1"/>
        <v>16987</v>
      </c>
      <c r="G16" s="22">
        <f t="shared" si="1"/>
        <v>2732147</v>
      </c>
      <c r="H16" s="22">
        <f t="shared" si="1"/>
        <v>6720935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/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/>
      <c r="D22" s="23"/>
      <c r="E22" s="23"/>
      <c r="F22" s="23"/>
      <c r="G22" s="23"/>
      <c r="H22" s="23"/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>
        <v>6000000</v>
      </c>
      <c r="D25" s="23">
        <v>7029188</v>
      </c>
      <c r="E25" s="23">
        <v>147</v>
      </c>
      <c r="F25" s="23">
        <v>16987</v>
      </c>
      <c r="G25" s="23">
        <v>2732147</v>
      </c>
      <c r="H25" s="23">
        <v>6720935</v>
      </c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8970500</v>
      </c>
      <c r="D28" s="22">
        <f t="shared" si="2"/>
        <v>9904191</v>
      </c>
      <c r="E28" s="22">
        <f t="shared" si="2"/>
        <v>514853</v>
      </c>
      <c r="F28" s="22">
        <f t="shared" si="2"/>
        <v>1123905</v>
      </c>
      <c r="G28" s="22">
        <f t="shared" si="2"/>
        <v>4217875</v>
      </c>
      <c r="H28" s="22">
        <f t="shared" si="2"/>
        <v>9073328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53</v>
      </c>
      <c r="D30" s="24">
        <v>53</v>
      </c>
      <c r="E30" s="24">
        <v>53</v>
      </c>
      <c r="F30" s="24">
        <v>53</v>
      </c>
      <c r="G30" s="24">
        <v>52</v>
      </c>
      <c r="H30" s="24">
        <v>52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F20" sqref="F20"/>
    </sheetView>
  </sheetViews>
  <sheetFormatPr defaultRowHeight="15.75" x14ac:dyDescent="0.25"/>
  <cols>
    <col min="1" max="1" width="5.875" customWidth="1"/>
    <col min="2" max="2" width="35" customWidth="1"/>
  </cols>
  <sheetData>
    <row r="3" spans="2:8" x14ac:dyDescent="0.25">
      <c r="B3" s="60" t="s">
        <v>18</v>
      </c>
      <c r="C3" s="60"/>
      <c r="D3" s="60"/>
      <c r="E3" s="60"/>
      <c r="F3" s="60"/>
      <c r="G3" s="60"/>
      <c r="H3" s="60"/>
    </row>
    <row r="4" spans="2:8" x14ac:dyDescent="0.25">
      <c r="B4" s="60" t="str">
        <f>'Pol+Pr'!B9:I9</f>
        <v>към 31.12.2015 г.</v>
      </c>
      <c r="C4" s="60"/>
      <c r="D4" s="60"/>
      <c r="E4" s="60"/>
      <c r="F4" s="60"/>
      <c r="G4" s="60"/>
      <c r="H4" s="60"/>
    </row>
    <row r="5" spans="2:8" ht="16.5" thickBot="1" x14ac:dyDescent="0.3">
      <c r="B5" s="60" t="s">
        <v>2</v>
      </c>
      <c r="C5" s="60"/>
      <c r="D5" s="60"/>
      <c r="E5" s="60"/>
      <c r="F5" s="60"/>
      <c r="G5" s="60"/>
      <c r="H5" s="60"/>
    </row>
    <row r="6" spans="2:8" ht="32.25" customHeight="1" thickBot="1" x14ac:dyDescent="0.3">
      <c r="B6" s="69" t="str">
        <f>CONCATENATE('Pol+Pr'!B21,"  ",'Pol+Pr'!C21)</f>
        <v>1700.01.06  Бюджетна програма „Учене през целия живот”</v>
      </c>
      <c r="C6" s="70"/>
      <c r="D6" s="70"/>
      <c r="E6" s="70"/>
      <c r="F6" s="70"/>
      <c r="G6" s="70"/>
      <c r="H6" s="71"/>
    </row>
    <row r="7" spans="2:8" ht="21.75" customHeight="1" x14ac:dyDescent="0.25">
      <c r="B7" s="21" t="s">
        <v>19</v>
      </c>
      <c r="C7" s="4" t="s">
        <v>6</v>
      </c>
      <c r="D7" s="4" t="s">
        <v>8</v>
      </c>
      <c r="E7" s="4" t="s">
        <v>10</v>
      </c>
      <c r="F7" s="4" t="s">
        <v>10</v>
      </c>
      <c r="G7" s="4" t="s">
        <v>10</v>
      </c>
      <c r="H7" s="4" t="s">
        <v>10</v>
      </c>
    </row>
    <row r="8" spans="2:8" ht="12.75" customHeight="1" x14ac:dyDescent="0.25">
      <c r="B8" s="21" t="s">
        <v>3</v>
      </c>
      <c r="C8" s="4"/>
      <c r="D8" s="4"/>
      <c r="E8" s="4" t="s">
        <v>11</v>
      </c>
      <c r="F8" s="4" t="s">
        <v>11</v>
      </c>
      <c r="G8" s="4" t="s">
        <v>11</v>
      </c>
      <c r="H8" s="4" t="s">
        <v>11</v>
      </c>
    </row>
    <row r="9" spans="2:8" ht="39" thickBot="1" x14ac:dyDescent="0.3">
      <c r="B9" s="7"/>
      <c r="C9" s="6" t="s">
        <v>7</v>
      </c>
      <c r="D9" s="6" t="s">
        <v>9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2:8" ht="16.5" thickBot="1" x14ac:dyDescent="0.3">
      <c r="B10" s="15" t="s">
        <v>20</v>
      </c>
      <c r="C10" s="22">
        <f t="shared" ref="C10:H10" si="0">SUM(C12:C14)</f>
        <v>2926800</v>
      </c>
      <c r="D10" s="22">
        <f t="shared" si="0"/>
        <v>2861852</v>
      </c>
      <c r="E10" s="22">
        <f t="shared" si="0"/>
        <v>585788</v>
      </c>
      <c r="F10" s="22">
        <f t="shared" si="0"/>
        <v>1168114</v>
      </c>
      <c r="G10" s="22">
        <f t="shared" si="0"/>
        <v>1621979</v>
      </c>
      <c r="H10" s="22">
        <f t="shared" si="0"/>
        <v>2285054</v>
      </c>
    </row>
    <row r="11" spans="2:8" ht="16.5" thickBot="1" x14ac:dyDescent="0.3">
      <c r="B11" s="12" t="s">
        <v>21</v>
      </c>
      <c r="C11" s="23"/>
      <c r="D11" s="23"/>
      <c r="E11" s="23"/>
      <c r="F11" s="23"/>
      <c r="G11" s="23"/>
      <c r="H11" s="23"/>
    </row>
    <row r="12" spans="2:8" ht="16.5" thickBot="1" x14ac:dyDescent="0.3">
      <c r="B12" s="16" t="s">
        <v>22</v>
      </c>
      <c r="C12" s="23">
        <v>1827800</v>
      </c>
      <c r="D12" s="23">
        <v>1832052</v>
      </c>
      <c r="E12" s="23">
        <v>445540</v>
      </c>
      <c r="F12" s="23">
        <v>920052</v>
      </c>
      <c r="G12" s="23">
        <v>1276486</v>
      </c>
      <c r="H12" s="23">
        <v>1635377</v>
      </c>
    </row>
    <row r="13" spans="2:8" ht="16.5" thickBot="1" x14ac:dyDescent="0.3">
      <c r="B13" s="16" t="s">
        <v>23</v>
      </c>
      <c r="C13" s="23">
        <v>1099000</v>
      </c>
      <c r="D13" s="23">
        <v>1012800</v>
      </c>
      <c r="E13" s="23">
        <v>140248</v>
      </c>
      <c r="F13" s="23">
        <v>248062</v>
      </c>
      <c r="G13" s="23">
        <v>345493</v>
      </c>
      <c r="H13" s="23">
        <v>632677</v>
      </c>
    </row>
    <row r="14" spans="2:8" ht="16.5" thickBot="1" x14ac:dyDescent="0.3">
      <c r="B14" s="16" t="s">
        <v>24</v>
      </c>
      <c r="C14" s="23"/>
      <c r="D14" s="23">
        <v>17000</v>
      </c>
      <c r="E14" s="23"/>
      <c r="F14" s="23"/>
      <c r="G14" s="23"/>
      <c r="H14" s="23">
        <v>17000</v>
      </c>
    </row>
    <row r="15" spans="2:8" ht="16.5" thickBot="1" x14ac:dyDescent="0.3">
      <c r="B15" s="12"/>
      <c r="C15" s="23"/>
      <c r="D15" s="23"/>
      <c r="E15" s="23"/>
      <c r="F15" s="23"/>
      <c r="G15" s="23"/>
      <c r="H15" s="23"/>
    </row>
    <row r="16" spans="2:8" ht="26.25" thickBot="1" x14ac:dyDescent="0.3">
      <c r="B16" s="15" t="s">
        <v>25</v>
      </c>
      <c r="C16" s="22">
        <f t="shared" ref="C16:H16" si="1">SUM(C18:C26)</f>
        <v>10000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</row>
    <row r="17" spans="2:8" ht="16.5" thickBot="1" x14ac:dyDescent="0.3">
      <c r="B17" s="12" t="s">
        <v>21</v>
      </c>
      <c r="C17" s="23"/>
      <c r="D17" s="23"/>
      <c r="E17" s="23"/>
      <c r="F17" s="23"/>
      <c r="G17" s="23"/>
      <c r="H17" s="23"/>
    </row>
    <row r="18" spans="2:8" ht="16.5" thickBot="1" x14ac:dyDescent="0.3">
      <c r="B18" s="12" t="s">
        <v>23</v>
      </c>
      <c r="C18" s="23">
        <v>10000</v>
      </c>
      <c r="D18" s="23"/>
      <c r="E18" s="23"/>
      <c r="F18" s="23"/>
      <c r="G18" s="23"/>
      <c r="H18" s="23"/>
    </row>
    <row r="19" spans="2:8" ht="16.5" thickBot="1" x14ac:dyDescent="0.3">
      <c r="B19" s="12" t="s">
        <v>28</v>
      </c>
      <c r="C19" s="23"/>
      <c r="D19" s="23"/>
      <c r="E19" s="23"/>
      <c r="F19" s="23"/>
      <c r="G19" s="23"/>
      <c r="H19" s="23"/>
    </row>
    <row r="20" spans="2:8" ht="16.5" thickBot="1" x14ac:dyDescent="0.3">
      <c r="B20" s="12" t="s">
        <v>29</v>
      </c>
      <c r="C20" s="23"/>
      <c r="D20" s="23"/>
      <c r="E20" s="23"/>
      <c r="F20" s="23"/>
      <c r="G20" s="23"/>
      <c r="H20" s="23"/>
    </row>
    <row r="21" spans="2:8" ht="26.25" thickBot="1" x14ac:dyDescent="0.3">
      <c r="B21" s="12" t="s">
        <v>31</v>
      </c>
      <c r="C21" s="23"/>
      <c r="D21" s="23"/>
      <c r="E21" s="23"/>
      <c r="F21" s="23"/>
      <c r="G21" s="23"/>
      <c r="H21" s="23"/>
    </row>
    <row r="22" spans="2:8" ht="16.5" thickBot="1" x14ac:dyDescent="0.3">
      <c r="B22" s="12" t="s">
        <v>32</v>
      </c>
      <c r="C22" s="23"/>
      <c r="D22" s="23"/>
      <c r="E22" s="23"/>
      <c r="F22" s="23"/>
      <c r="G22" s="23"/>
      <c r="H22" s="23"/>
    </row>
    <row r="23" spans="2:8" ht="16.5" thickBot="1" x14ac:dyDescent="0.3">
      <c r="B23" s="12" t="s">
        <v>33</v>
      </c>
      <c r="C23" s="23"/>
      <c r="D23" s="23"/>
      <c r="E23" s="23"/>
      <c r="F23" s="23"/>
      <c r="G23" s="23"/>
      <c r="H23" s="23"/>
    </row>
    <row r="24" spans="2:8" ht="16.5" thickBot="1" x14ac:dyDescent="0.3">
      <c r="B24" s="12" t="s">
        <v>30</v>
      </c>
      <c r="C24" s="23"/>
      <c r="D24" s="23"/>
      <c r="E24" s="23"/>
      <c r="F24" s="23"/>
      <c r="G24" s="23"/>
      <c r="H24" s="23"/>
    </row>
    <row r="25" spans="2:8" ht="29.25" customHeight="1" thickBot="1" x14ac:dyDescent="0.3">
      <c r="B25" s="18" t="s">
        <v>34</v>
      </c>
      <c r="C25" s="23"/>
      <c r="D25" s="23"/>
      <c r="E25" s="23"/>
      <c r="F25" s="23"/>
      <c r="G25" s="23"/>
      <c r="H25" s="23"/>
    </row>
    <row r="26" spans="2:8" ht="16.5" thickBot="1" x14ac:dyDescent="0.3">
      <c r="B26" s="12" t="s">
        <v>24</v>
      </c>
      <c r="C26" s="23"/>
      <c r="D26" s="23"/>
      <c r="E26" s="23"/>
      <c r="F26" s="23"/>
      <c r="G26" s="23"/>
      <c r="H26" s="23"/>
    </row>
    <row r="27" spans="2:8" ht="16.5" thickBot="1" x14ac:dyDescent="0.3">
      <c r="B27" s="12"/>
      <c r="C27" s="23"/>
      <c r="D27" s="23"/>
      <c r="E27" s="23"/>
      <c r="F27" s="23"/>
      <c r="G27" s="23"/>
      <c r="H27" s="23"/>
    </row>
    <row r="28" spans="2:8" ht="16.5" thickBot="1" x14ac:dyDescent="0.3">
      <c r="B28" s="15" t="s">
        <v>26</v>
      </c>
      <c r="C28" s="22">
        <f t="shared" ref="C28:H28" si="2">+C10+C16</f>
        <v>2936800</v>
      </c>
      <c r="D28" s="22">
        <f t="shared" si="2"/>
        <v>2861852</v>
      </c>
      <c r="E28" s="22">
        <f t="shared" si="2"/>
        <v>585788</v>
      </c>
      <c r="F28" s="22">
        <f t="shared" si="2"/>
        <v>1168114</v>
      </c>
      <c r="G28" s="22">
        <f t="shared" si="2"/>
        <v>1621979</v>
      </c>
      <c r="H28" s="22">
        <f t="shared" si="2"/>
        <v>2285054</v>
      </c>
    </row>
    <row r="29" spans="2:8" ht="16.5" thickBot="1" x14ac:dyDescent="0.3">
      <c r="B29" s="12"/>
      <c r="C29" s="23"/>
      <c r="D29" s="23"/>
      <c r="E29" s="23"/>
      <c r="F29" s="23"/>
      <c r="G29" s="23"/>
      <c r="H29" s="23"/>
    </row>
    <row r="30" spans="2:8" ht="16.5" thickBot="1" x14ac:dyDescent="0.3">
      <c r="B30" s="12" t="s">
        <v>27</v>
      </c>
      <c r="C30" s="24">
        <v>110</v>
      </c>
      <c r="D30" s="24">
        <v>110</v>
      </c>
      <c r="E30" s="24">
        <v>100</v>
      </c>
      <c r="F30" s="24">
        <v>101</v>
      </c>
      <c r="G30" s="24">
        <v>101</v>
      </c>
      <c r="H30" s="24">
        <v>101</v>
      </c>
    </row>
    <row r="31" spans="2:8" x14ac:dyDescent="0.25">
      <c r="B31" s="17"/>
    </row>
  </sheetData>
  <mergeCells count="4">
    <mergeCell ref="B3:H3"/>
    <mergeCell ref="B4:H4"/>
    <mergeCell ref="B5:H5"/>
    <mergeCell ref="B6:H6"/>
  </mergeCells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приходи</vt:lpstr>
      <vt:lpstr>адм. ведомствени</vt:lpstr>
      <vt:lpstr>Pol+Pr</vt:lpstr>
      <vt:lpstr>Pr(1)</vt:lpstr>
      <vt:lpstr>Pr(2)</vt:lpstr>
      <vt:lpstr>Pr(3)</vt:lpstr>
      <vt:lpstr>Pr(4)</vt:lpstr>
      <vt:lpstr>Pr(5)</vt:lpstr>
      <vt:lpstr>Pr(6)</vt:lpstr>
      <vt:lpstr>Pr(7)</vt:lpstr>
      <vt:lpstr>Pr(8)</vt:lpstr>
      <vt:lpstr>Pr(9)</vt:lpstr>
      <vt:lpstr>Pr(10)</vt:lpstr>
      <vt:lpstr>Pr(11)</vt:lpstr>
      <vt:lpstr>Pr(12)</vt:lpstr>
      <vt:lpstr>общо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Mariyana I Lambova</cp:lastModifiedBy>
  <cp:lastPrinted>2016-03-12T08:16:13Z</cp:lastPrinted>
  <dcterms:created xsi:type="dcterms:W3CDTF">2015-04-03T10:40:06Z</dcterms:created>
  <dcterms:modified xsi:type="dcterms:W3CDTF">2016-04-15T15:22:20Z</dcterms:modified>
</cp:coreProperties>
</file>