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<sst xmlns="http://schemas.openxmlformats.org/spreadsheetml/2006/main" count="221" uniqueCount="115">
  <si>
    <t>Детски градини</t>
  </si>
  <si>
    <t>Подготвителна полудневна група в детска градина, обединено детско заведение или училище и в подготвителен клас в училище</t>
  </si>
  <si>
    <t>Яслена група към целедневна детска градина  и обединено детско заведение</t>
  </si>
  <si>
    <t>Специална детска градина за деца с умствена изостаналост, нарушено зрение, езиково-говорни нарушения и увреден слух</t>
  </si>
  <si>
    <t>Общообразователни училища</t>
  </si>
  <si>
    <t>Паралелки с профил "Изкуства" -музика, изобразително изкуство, хореография и християнско изкуство</t>
  </si>
  <si>
    <t xml:space="preserve">Професионални училища, професионални гимназии, професионални колежи и паралелки за професионална квалификация в СОУ и гимназии </t>
  </si>
  <si>
    <t>Транспорт</t>
  </si>
  <si>
    <t>Изобразителни изкуства, дизайн, художествени занаяти</t>
  </si>
  <si>
    <t>Училища за изкуство и култура</t>
  </si>
  <si>
    <t>Музикални и сценични изкуства</t>
  </si>
  <si>
    <t>Изящни и приложни изкуства</t>
  </si>
  <si>
    <t>Училище по култура</t>
  </si>
  <si>
    <t>Специални училища:</t>
  </si>
  <si>
    <t xml:space="preserve">Училище за ученици с умствена изостаналост </t>
  </si>
  <si>
    <t xml:space="preserve">Училище-интернат  за ученици с умствена изостаналост </t>
  </si>
  <si>
    <t>Болнично училище</t>
  </si>
  <si>
    <t>Оздравителни училища І-VІІІ клас</t>
  </si>
  <si>
    <t xml:space="preserve">Оздравителна гимназия </t>
  </si>
  <si>
    <t>Център за ресурсно подпомагане</t>
  </si>
  <si>
    <t>Социално-педагогически интернат</t>
  </si>
  <si>
    <t>Възпитателно училище интернат</t>
  </si>
  <si>
    <t>Училище интернат за ученици с нарушено зрение</t>
  </si>
  <si>
    <t>Училище интернат за ученици с увреден слух</t>
  </si>
  <si>
    <t>Добавка за обучавани в училищата към места за лишени от свобода</t>
  </si>
  <si>
    <t>Обслужващи звена</t>
  </si>
  <si>
    <t>Общежитие</t>
  </si>
  <si>
    <t>Целодневна деткска градина и обединено детско заведение за деца от 3 до 5 години включително</t>
  </si>
  <si>
    <t>1.</t>
  </si>
  <si>
    <t>Целодневна деткска градина и обединено детско заведение за деца от 3 до 5 години включително в населено място с до 1500 жители</t>
  </si>
  <si>
    <t>2.</t>
  </si>
  <si>
    <t>3.</t>
  </si>
  <si>
    <t>4.</t>
  </si>
  <si>
    <t>Подгодвителна целодневна група в  детска градина  и обединено детско заведение</t>
  </si>
  <si>
    <t xml:space="preserve">5.  </t>
  </si>
  <si>
    <t>6.</t>
  </si>
  <si>
    <t>І.</t>
  </si>
  <si>
    <t xml:space="preserve">6. </t>
  </si>
  <si>
    <t>ІІ.</t>
  </si>
  <si>
    <t xml:space="preserve"> І група</t>
  </si>
  <si>
    <t>ІІ група</t>
  </si>
  <si>
    <t>ІІІ група</t>
  </si>
  <si>
    <t>ІV група</t>
  </si>
  <si>
    <t>ІІІ.</t>
  </si>
  <si>
    <t>Спортно училище</t>
  </si>
  <si>
    <t>Дневна форма на обучение - общо</t>
  </si>
  <si>
    <t xml:space="preserve">2. </t>
  </si>
  <si>
    <t>Селско, горско  рибно стопанство и  ветеринарна медицина</t>
  </si>
  <si>
    <t>Стопанско управление и администрация, социални услуги</t>
  </si>
  <si>
    <t>5.</t>
  </si>
  <si>
    <t>7.</t>
  </si>
  <si>
    <t>VІ.</t>
  </si>
  <si>
    <t>V.</t>
  </si>
  <si>
    <t>8.</t>
  </si>
  <si>
    <t>9.</t>
  </si>
  <si>
    <t>10.</t>
  </si>
  <si>
    <t>11.</t>
  </si>
  <si>
    <t>VІІ.</t>
  </si>
  <si>
    <t>VІІІ.</t>
  </si>
  <si>
    <t>Брой деца/ученици</t>
  </si>
  <si>
    <t>ДЕЙНОСТ</t>
  </si>
  <si>
    <t>Министерство на културата</t>
  </si>
  <si>
    <t>Министерство на земеделието и храните</t>
  </si>
  <si>
    <t>ІV.</t>
  </si>
  <si>
    <t xml:space="preserve">Физически науки, информатика, техника, здравеопазване, опазване на околната среда,  производство и преработка, архитектура и строителство </t>
  </si>
  <si>
    <t>Услуги за личността</t>
  </si>
  <si>
    <t>Други форми на обучение</t>
  </si>
  <si>
    <t>Вечерна форма на обучение</t>
  </si>
  <si>
    <t>Задочна форма на обучение</t>
  </si>
  <si>
    <t>Индивидуална форма на обучение</t>
  </si>
  <si>
    <t>Самостоятелна форма на обучение</t>
  </si>
  <si>
    <t>Министерство на образованието, младежта и науката</t>
  </si>
  <si>
    <t>Министерство на физическото възпитание и спорта</t>
  </si>
  <si>
    <t>Министерство на отбраната</t>
  </si>
  <si>
    <t>IX</t>
  </si>
  <si>
    <t>Х</t>
  </si>
  <si>
    <t>Добавка за подобряване на материално-техническата база в училищата за учениците в редовна форма на обучение</t>
  </si>
  <si>
    <t>Добавка за деца и ученици на ресурсно подпомагане, интегрирани в училища и детски градини</t>
  </si>
  <si>
    <t>ХІ</t>
  </si>
  <si>
    <t>Добавка за подпомагане храненето на децата от подготвителните групи в детските градини и училищата, и учениците от І-ІV клас</t>
  </si>
  <si>
    <t>V група</t>
  </si>
  <si>
    <t>VІ група</t>
  </si>
  <si>
    <t>Единен разходен стандарт за 2012 г.</t>
  </si>
  <si>
    <t>VІІ група</t>
  </si>
  <si>
    <t>Средства за целодневна органицзация на учебния ден за обхванатите ученици от І и ІІ клас</t>
  </si>
  <si>
    <t>ХІІ</t>
  </si>
  <si>
    <t>ХІІІ</t>
  </si>
  <si>
    <t>Средсва за извънучилищни и извънкласни дейности в системата на средното образование</t>
  </si>
  <si>
    <t>Информация за  броя на децата и учениците, финансирани от министерства, по информационната система "Админ М" към 1 януари 2012 г. / съгл.§ 47, ал. 13, т. 1 от ПЗР на ЗДБ за 2012 г./</t>
  </si>
  <si>
    <t>Целодневна деткска градина и обединено детско заведение за деца от 3 до 4 години включително</t>
  </si>
  <si>
    <t>Целодневна деткска градина и обединено детско заведение за деца от 3 до 4 години включително в населено място с до 1500 жители</t>
  </si>
  <si>
    <t xml:space="preserve">Подготвителна полудневна група в детска градина, обединено детско заведение и в училище </t>
  </si>
  <si>
    <t>Училище за музикални и сценични изкуства</t>
  </si>
  <si>
    <t>Училище за изящни и приложни изкуства</t>
  </si>
  <si>
    <t xml:space="preserve">Професионални училища, професионални гимназии и паралелки за професионална квалификация в СОУ и в гимназии </t>
  </si>
  <si>
    <t xml:space="preserve">Дневна форма на обучение </t>
  </si>
  <si>
    <t>Стопанско управление и администрация и социални услуги</t>
  </si>
  <si>
    <t>Възпитателно училище интернат и социално-педагогически интернат</t>
  </si>
  <si>
    <t>Училище-интернат за ученици с нарушено зрение</t>
  </si>
  <si>
    <t>Училище-интернат за ученици с увреден слух</t>
  </si>
  <si>
    <t>Добавка за подпомагане храненето на децата от подготвителните групи  и учениците от І-ІV клас</t>
  </si>
  <si>
    <t>Средства за осигуряване на целодневна органицзация на учебния ден за обхванатите ученици от І, ІІ , ІІІ и ІV клас (без учениците от средищните училища)</t>
  </si>
  <si>
    <t>Средсва за извънучилищни и извънкласни дейности на ученици</t>
  </si>
  <si>
    <t>Средства за защитени училища</t>
  </si>
  <si>
    <t>Добавка за деца от целодневните подготвителни групи в училище</t>
  </si>
  <si>
    <t>Средства за стипендии, предоставяни по реда Постановление 33 на Министерския съвет от 2013 г. за условията за получаване на стипендии от учениците след завършено основно образование, в  т. ч:</t>
  </si>
  <si>
    <t>За ученик в общинско и държавно училище</t>
  </si>
  <si>
    <t xml:space="preserve">за ученик в общинско и държавно училище в паралелки от професионални направления: "транспорт", "селско, горско, рибно стопанство и ветеринарна медицина","Физически науки, информатика, техника, здравеопазване, опазване на околната среда,  производство и преработка, архитектура и строителство","изобразителни изкуства, дизайн, художествени занаяти" </t>
  </si>
  <si>
    <t>Единен разходен стандарт за 2014 г.</t>
  </si>
  <si>
    <t>V</t>
  </si>
  <si>
    <t>ХІV</t>
  </si>
  <si>
    <t>ХV</t>
  </si>
  <si>
    <t>ХVІ</t>
  </si>
  <si>
    <t>ХVІІ</t>
  </si>
  <si>
    <t>Информация за  броя на децата и учениците, финансирани от министерства, по бюджета към 1 януари 2014 г. / съгл. чл. 41а, ал. 13, т. 2 от ЗНП и ПМС № 33 от 2013 г. за условията за получаване на стипендии от учениците след завършено основно образование/.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</si>
</sst>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justify"/>
    </xf>
    <xf numFmtId="0" fontId="4" fillId="0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33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6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justify" wrapText="1"/>
    </xf>
    <xf numFmtId="0" fontId="6" fillId="33" borderId="13" xfId="0" applyFont="1" applyFill="1" applyBorder="1" applyAlignment="1">
      <alignment horizontal="justify"/>
    </xf>
    <xf numFmtId="0" fontId="3" fillId="33" borderId="16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3" fillId="0" borderId="17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F60" sqref="F60"/>
    </sheetView>
  </sheetViews>
  <sheetFormatPr defaultColWidth="9.140625" defaultRowHeight="12.75"/>
  <cols>
    <col min="1" max="1" width="5.8515625" style="0" customWidth="1"/>
    <col min="2" max="2" width="55.00390625" style="0" customWidth="1"/>
    <col min="3" max="3" width="10.8515625" style="0" customWidth="1"/>
    <col min="4" max="4" width="12.140625" style="0" customWidth="1"/>
    <col min="5" max="5" width="11.7109375" style="0" customWidth="1"/>
    <col min="6" max="6" width="11.421875" style="0" customWidth="1"/>
    <col min="7" max="7" width="13.28125" style="0" customWidth="1"/>
  </cols>
  <sheetData>
    <row r="1" spans="1:7" ht="62.25" customHeight="1" thickBot="1">
      <c r="A1" s="1"/>
      <c r="B1" s="31" t="s">
        <v>114</v>
      </c>
      <c r="C1" s="31"/>
      <c r="D1" s="31"/>
      <c r="E1" s="31"/>
      <c r="F1" s="31"/>
      <c r="G1" s="2"/>
    </row>
    <row r="2" spans="1:7" ht="85.5">
      <c r="A2" s="4"/>
      <c r="B2" s="5"/>
      <c r="C2" s="6" t="s">
        <v>108</v>
      </c>
      <c r="D2" s="7" t="s">
        <v>71</v>
      </c>
      <c r="E2" s="7" t="s">
        <v>62</v>
      </c>
      <c r="F2" s="7" t="s">
        <v>61</v>
      </c>
      <c r="G2" s="7" t="s">
        <v>72</v>
      </c>
    </row>
    <row r="3" spans="1:7" ht="42.75">
      <c r="A3" s="8"/>
      <c r="B3" s="9" t="s">
        <v>60</v>
      </c>
      <c r="C3" s="10"/>
      <c r="D3" s="11" t="s">
        <v>59</v>
      </c>
      <c r="E3" s="11" t="s">
        <v>59</v>
      </c>
      <c r="F3" s="11" t="s">
        <v>59</v>
      </c>
      <c r="G3" s="11" t="s">
        <v>59</v>
      </c>
    </row>
    <row r="4" spans="1:7" ht="15.75">
      <c r="A4" s="12"/>
      <c r="B4" s="13"/>
      <c r="C4" s="14"/>
      <c r="D4" s="15">
        <f>D5+D12+D21+D25+D27+D34+D44+D50</f>
        <v>114896</v>
      </c>
      <c r="E4" s="15">
        <f>E5+E12+E21+E25+E27+E34+E44+E50</f>
        <v>23147</v>
      </c>
      <c r="F4" s="15">
        <f>F5+F12+F21+F25+F27+F34+F44+F50</f>
        <v>8315</v>
      </c>
      <c r="G4" s="15">
        <f>G5+G12+G21+G25+G27+G34+G44+G50</f>
        <v>3574</v>
      </c>
    </row>
    <row r="5" spans="1:7" ht="15.75">
      <c r="A5" s="8" t="s">
        <v>36</v>
      </c>
      <c r="B5" s="16" t="s">
        <v>0</v>
      </c>
      <c r="C5" s="17"/>
      <c r="D5" s="18">
        <f>D6+D7+D8+D9+D10+D11</f>
        <v>80</v>
      </c>
      <c r="E5" s="18">
        <f>E6+E7+E8+E9+E10+E11</f>
        <v>0</v>
      </c>
      <c r="F5" s="18">
        <f>F6+F7+F8+F9+F10+F11</f>
        <v>232</v>
      </c>
      <c r="G5" s="18">
        <f>G6+G7+G8+G9+G10+G11</f>
        <v>0</v>
      </c>
    </row>
    <row r="6" spans="1:7" ht="45" customHeight="1">
      <c r="A6" s="19" t="s">
        <v>28</v>
      </c>
      <c r="B6" s="20" t="s">
        <v>89</v>
      </c>
      <c r="C6" s="18">
        <v>1540</v>
      </c>
      <c r="D6" s="18"/>
      <c r="E6" s="18"/>
      <c r="F6" s="18">
        <v>57</v>
      </c>
      <c r="G6" s="18"/>
    </row>
    <row r="7" spans="1:7" ht="53.25" customHeight="1">
      <c r="A7" s="19" t="s">
        <v>30</v>
      </c>
      <c r="B7" s="20" t="s">
        <v>90</v>
      </c>
      <c r="C7" s="18">
        <v>1665</v>
      </c>
      <c r="D7" s="18"/>
      <c r="E7" s="18"/>
      <c r="F7" s="18"/>
      <c r="G7" s="18"/>
    </row>
    <row r="8" spans="1:7" ht="35.25" customHeight="1">
      <c r="A8" s="19" t="s">
        <v>31</v>
      </c>
      <c r="B8" s="20" t="s">
        <v>2</v>
      </c>
      <c r="C8" s="18">
        <v>1080</v>
      </c>
      <c r="D8" s="18"/>
      <c r="E8" s="18"/>
      <c r="F8" s="18"/>
      <c r="G8" s="18"/>
    </row>
    <row r="9" spans="1:7" ht="38.25" customHeight="1">
      <c r="A9" s="19" t="s">
        <v>32</v>
      </c>
      <c r="B9" s="20" t="s">
        <v>33</v>
      </c>
      <c r="C9" s="18">
        <v>1783</v>
      </c>
      <c r="D9" s="18"/>
      <c r="E9" s="18"/>
      <c r="F9" s="18">
        <v>90</v>
      </c>
      <c r="G9" s="18"/>
    </row>
    <row r="10" spans="1:7" ht="50.25" customHeight="1">
      <c r="A10" s="19" t="s">
        <v>34</v>
      </c>
      <c r="B10" s="20" t="s">
        <v>91</v>
      </c>
      <c r="C10" s="18">
        <v>940</v>
      </c>
      <c r="D10" s="18">
        <v>80</v>
      </c>
      <c r="E10" s="18"/>
      <c r="F10" s="18">
        <v>85</v>
      </c>
      <c r="G10" s="18"/>
    </row>
    <row r="11" spans="1:7" ht="48" customHeight="1">
      <c r="A11" s="19" t="s">
        <v>37</v>
      </c>
      <c r="B11" s="20" t="s">
        <v>3</v>
      </c>
      <c r="C11" s="18">
        <v>4570</v>
      </c>
      <c r="D11" s="18"/>
      <c r="E11" s="18"/>
      <c r="F11" s="18"/>
      <c r="G11" s="18"/>
    </row>
    <row r="12" spans="1:7" ht="21" customHeight="1">
      <c r="A12" s="19" t="s">
        <v>38</v>
      </c>
      <c r="B12" s="21" t="s">
        <v>4</v>
      </c>
      <c r="C12" s="18"/>
      <c r="D12" s="18">
        <f>D13+D14+D15+D16+D17+D18+D19+D20</f>
        <v>5196</v>
      </c>
      <c r="E12" s="18">
        <f>E13+E14+E15+E16+E17+E18+E19+E20</f>
        <v>0</v>
      </c>
      <c r="F12" s="18">
        <f>F13+F14+F15+F16+F17+F18+F19+F20</f>
        <v>0</v>
      </c>
      <c r="G12" s="18">
        <f>G13+G14+G15+G16+G17+G18+G19+G20</f>
        <v>0</v>
      </c>
    </row>
    <row r="13" spans="1:7" ht="22.5" customHeight="1">
      <c r="A13" s="19" t="s">
        <v>28</v>
      </c>
      <c r="B13" s="22" t="s">
        <v>39</v>
      </c>
      <c r="C13" s="18">
        <v>1290</v>
      </c>
      <c r="D13" s="18">
        <v>2941</v>
      </c>
      <c r="E13" s="18"/>
      <c r="F13" s="18"/>
      <c r="G13" s="18"/>
    </row>
    <row r="14" spans="1:7" ht="22.5" customHeight="1">
      <c r="A14" s="19"/>
      <c r="B14" s="22" t="s">
        <v>40</v>
      </c>
      <c r="C14" s="18">
        <v>1315</v>
      </c>
      <c r="D14" s="18">
        <v>300</v>
      </c>
      <c r="E14" s="18"/>
      <c r="F14" s="18"/>
      <c r="G14" s="18"/>
    </row>
    <row r="15" spans="1:7" ht="22.5" customHeight="1">
      <c r="A15" s="19"/>
      <c r="B15" s="22" t="s">
        <v>41</v>
      </c>
      <c r="C15" s="18">
        <v>1352</v>
      </c>
      <c r="D15" s="18">
        <v>1077</v>
      </c>
      <c r="E15" s="18"/>
      <c r="F15" s="18"/>
      <c r="G15" s="18"/>
    </row>
    <row r="16" spans="1:7" ht="22.5" customHeight="1">
      <c r="A16" s="19"/>
      <c r="B16" s="22" t="s">
        <v>42</v>
      </c>
      <c r="C16" s="18">
        <v>1383</v>
      </c>
      <c r="D16" s="18">
        <v>127</v>
      </c>
      <c r="E16" s="18"/>
      <c r="F16" s="18"/>
      <c r="G16" s="18"/>
    </row>
    <row r="17" spans="1:7" ht="22.5" customHeight="1">
      <c r="A17" s="19"/>
      <c r="B17" s="22" t="s">
        <v>80</v>
      </c>
      <c r="C17" s="18">
        <v>1460</v>
      </c>
      <c r="D17" s="18"/>
      <c r="E17" s="18"/>
      <c r="F17" s="18"/>
      <c r="G17" s="18"/>
    </row>
    <row r="18" spans="1:7" ht="22.5" customHeight="1">
      <c r="A18" s="19"/>
      <c r="B18" s="22" t="s">
        <v>81</v>
      </c>
      <c r="C18" s="18">
        <v>1485</v>
      </c>
      <c r="D18" s="18">
        <v>196</v>
      </c>
      <c r="E18" s="18"/>
      <c r="F18" s="18"/>
      <c r="G18" s="18"/>
    </row>
    <row r="19" spans="1:7" ht="22.5" customHeight="1">
      <c r="A19" s="19"/>
      <c r="B19" s="22" t="s">
        <v>83</v>
      </c>
      <c r="C19" s="18">
        <v>1590</v>
      </c>
      <c r="D19" s="18">
        <v>295</v>
      </c>
      <c r="E19" s="18"/>
      <c r="F19" s="18"/>
      <c r="G19" s="18"/>
    </row>
    <row r="20" spans="1:7" ht="46.5" customHeight="1">
      <c r="A20" s="19" t="s">
        <v>30</v>
      </c>
      <c r="B20" s="20" t="s">
        <v>5</v>
      </c>
      <c r="C20" s="18">
        <v>2350</v>
      </c>
      <c r="D20" s="18">
        <v>260</v>
      </c>
      <c r="E20" s="18"/>
      <c r="F20" s="18"/>
      <c r="G20" s="18"/>
    </row>
    <row r="21" spans="1:7" ht="35.25" customHeight="1">
      <c r="A21" s="27" t="s">
        <v>43</v>
      </c>
      <c r="B21" s="21" t="s">
        <v>9</v>
      </c>
      <c r="C21" s="18"/>
      <c r="D21" s="18">
        <f>D22+D23+D24</f>
        <v>0</v>
      </c>
      <c r="E21" s="18">
        <f>E22+E23+E24</f>
        <v>0</v>
      </c>
      <c r="F21" s="18">
        <f>F22+F23+F24</f>
        <v>7496</v>
      </c>
      <c r="G21" s="18">
        <f>G22+G23+G24</f>
        <v>0</v>
      </c>
    </row>
    <row r="22" spans="1:7" ht="35.25" customHeight="1">
      <c r="A22" s="19"/>
      <c r="B22" s="20" t="s">
        <v>92</v>
      </c>
      <c r="C22" s="18">
        <v>3282</v>
      </c>
      <c r="D22" s="18"/>
      <c r="E22" s="18"/>
      <c r="F22" s="18">
        <v>3879</v>
      </c>
      <c r="G22" s="18"/>
    </row>
    <row r="23" spans="1:7" ht="35.25" customHeight="1">
      <c r="A23" s="19"/>
      <c r="B23" s="20" t="s">
        <v>93</v>
      </c>
      <c r="C23" s="18">
        <v>2478</v>
      </c>
      <c r="D23" s="18"/>
      <c r="E23" s="18"/>
      <c r="F23" s="18">
        <v>2274</v>
      </c>
      <c r="G23" s="18"/>
    </row>
    <row r="24" spans="1:7" ht="35.25" customHeight="1">
      <c r="A24" s="19"/>
      <c r="B24" s="20" t="s">
        <v>12</v>
      </c>
      <c r="C24" s="18">
        <v>2353</v>
      </c>
      <c r="D24" s="18"/>
      <c r="E24" s="18"/>
      <c r="F24" s="18">
        <v>1343</v>
      </c>
      <c r="G24" s="18"/>
    </row>
    <row r="25" spans="1:7" ht="21" customHeight="1">
      <c r="A25" s="27" t="s">
        <v>63</v>
      </c>
      <c r="B25" s="21" t="s">
        <v>44</v>
      </c>
      <c r="C25" s="18">
        <v>2310</v>
      </c>
      <c r="D25" s="18"/>
      <c r="E25" s="18"/>
      <c r="F25" s="18"/>
      <c r="G25" s="18">
        <v>2789</v>
      </c>
    </row>
    <row r="26" spans="1:7" ht="52.5" customHeight="1">
      <c r="A26" s="27" t="s">
        <v>109</v>
      </c>
      <c r="B26" s="21" t="s">
        <v>94</v>
      </c>
      <c r="C26" s="18"/>
      <c r="D26" s="18"/>
      <c r="E26" s="18"/>
      <c r="F26" s="18"/>
      <c r="G26" s="18"/>
    </row>
    <row r="27" spans="1:7" ht="35.25" customHeight="1">
      <c r="A27" s="19"/>
      <c r="B27" s="20" t="s">
        <v>95</v>
      </c>
      <c r="C27" s="18"/>
      <c r="D27" s="18">
        <f>D28+D29+D30+D31+D32+D33</f>
        <v>78968</v>
      </c>
      <c r="E27" s="18">
        <f>E28+E29+E30+E31+E32+E33</f>
        <v>14759</v>
      </c>
      <c r="F27" s="18">
        <f>F28+F29+F30+F31+F32+F33</f>
        <v>0</v>
      </c>
      <c r="G27" s="18">
        <f>G28+G29+G30+G31+G32+G33</f>
        <v>0</v>
      </c>
    </row>
    <row r="28" spans="1:7" ht="35.25" customHeight="1">
      <c r="A28" s="19" t="s">
        <v>28</v>
      </c>
      <c r="B28" s="20" t="s">
        <v>7</v>
      </c>
      <c r="C28" s="18">
        <v>2200</v>
      </c>
      <c r="D28" s="18">
        <v>8078</v>
      </c>
      <c r="E28" s="18">
        <v>132</v>
      </c>
      <c r="F28" s="18"/>
      <c r="G28" s="18"/>
    </row>
    <row r="29" spans="1:7" ht="35.25" customHeight="1">
      <c r="A29" s="19" t="s">
        <v>46</v>
      </c>
      <c r="B29" s="20" t="s">
        <v>47</v>
      </c>
      <c r="C29" s="18">
        <v>2107</v>
      </c>
      <c r="D29" s="18">
        <v>1016</v>
      </c>
      <c r="E29" s="18">
        <v>7620</v>
      </c>
      <c r="F29" s="18"/>
      <c r="G29" s="18"/>
    </row>
    <row r="30" spans="1:7" ht="61.5" customHeight="1">
      <c r="A30" s="19" t="s">
        <v>31</v>
      </c>
      <c r="B30" s="23" t="s">
        <v>64</v>
      </c>
      <c r="C30" s="18">
        <v>1700</v>
      </c>
      <c r="D30" s="18">
        <v>40505</v>
      </c>
      <c r="E30" s="18">
        <v>3057</v>
      </c>
      <c r="F30" s="18"/>
      <c r="G30" s="18"/>
    </row>
    <row r="31" spans="1:7" ht="35.25" customHeight="1">
      <c r="A31" s="19" t="s">
        <v>32</v>
      </c>
      <c r="B31" s="20" t="s">
        <v>65</v>
      </c>
      <c r="C31" s="18">
        <v>1523</v>
      </c>
      <c r="D31" s="18">
        <v>13160</v>
      </c>
      <c r="E31" s="18">
        <v>1759</v>
      </c>
      <c r="F31" s="18"/>
      <c r="G31" s="18"/>
    </row>
    <row r="32" spans="1:7" ht="35.25" customHeight="1">
      <c r="A32" s="19" t="s">
        <v>49</v>
      </c>
      <c r="B32" s="20" t="s">
        <v>96</v>
      </c>
      <c r="C32" s="18">
        <v>1370</v>
      </c>
      <c r="D32" s="18">
        <v>14912</v>
      </c>
      <c r="E32" s="18">
        <v>1770</v>
      </c>
      <c r="F32" s="18"/>
      <c r="G32" s="18"/>
    </row>
    <row r="33" spans="1:7" ht="35.25" customHeight="1">
      <c r="A33" s="19" t="s">
        <v>35</v>
      </c>
      <c r="B33" s="20" t="s">
        <v>8</v>
      </c>
      <c r="C33" s="18">
        <v>2350</v>
      </c>
      <c r="D33" s="18">
        <v>1297</v>
      </c>
      <c r="E33" s="18">
        <v>421</v>
      </c>
      <c r="F33" s="18"/>
      <c r="G33" s="18"/>
    </row>
    <row r="34" spans="1:7" ht="35.25" customHeight="1">
      <c r="A34" s="19" t="s">
        <v>51</v>
      </c>
      <c r="B34" s="21" t="s">
        <v>13</v>
      </c>
      <c r="C34" s="18"/>
      <c r="D34" s="18">
        <f>D35+D37+D38+D39+D41+D42+D36+D40+D43</f>
        <v>14904</v>
      </c>
      <c r="E34" s="18">
        <f>E35+E37+E38+E39+E41+E42+E36+E40+E43</f>
        <v>105</v>
      </c>
      <c r="F34" s="18">
        <f>F35+F37+F38+F39+F41+F42+F36+F40+F43</f>
        <v>0</v>
      </c>
      <c r="G34" s="18">
        <f>G35+G37+G38+G39+G41+G42+G36+G40+G43</f>
        <v>0</v>
      </c>
    </row>
    <row r="35" spans="1:7" ht="35.25" customHeight="1">
      <c r="A35" s="19" t="s">
        <v>28</v>
      </c>
      <c r="B35" s="20" t="s">
        <v>14</v>
      </c>
      <c r="C35" s="18">
        <v>3990</v>
      </c>
      <c r="D35" s="18">
        <v>1841</v>
      </c>
      <c r="E35" s="18">
        <v>105</v>
      </c>
      <c r="F35" s="18"/>
      <c r="G35" s="18"/>
    </row>
    <row r="36" spans="1:7" ht="35.25" customHeight="1">
      <c r="A36" s="19" t="s">
        <v>30</v>
      </c>
      <c r="B36" s="20" t="s">
        <v>15</v>
      </c>
      <c r="C36" s="18">
        <v>7280</v>
      </c>
      <c r="D36" s="18">
        <v>984</v>
      </c>
      <c r="E36" s="18"/>
      <c r="F36" s="18"/>
      <c r="G36" s="18"/>
    </row>
    <row r="37" spans="1:7" ht="35.25" customHeight="1">
      <c r="A37" s="19" t="s">
        <v>31</v>
      </c>
      <c r="B37" s="20" t="s">
        <v>16</v>
      </c>
      <c r="C37" s="18">
        <v>1720</v>
      </c>
      <c r="D37" s="18">
        <v>173</v>
      </c>
      <c r="E37" s="18"/>
      <c r="F37" s="18"/>
      <c r="G37" s="18"/>
    </row>
    <row r="38" spans="1:7" ht="35.25" customHeight="1">
      <c r="A38" s="19" t="s">
        <v>32</v>
      </c>
      <c r="B38" s="20" t="s">
        <v>17</v>
      </c>
      <c r="C38" s="18">
        <v>3775</v>
      </c>
      <c r="D38" s="18">
        <v>218</v>
      </c>
      <c r="E38" s="18"/>
      <c r="F38" s="18"/>
      <c r="G38" s="18"/>
    </row>
    <row r="39" spans="1:7" ht="35.25" customHeight="1">
      <c r="A39" s="19" t="s">
        <v>49</v>
      </c>
      <c r="B39" s="20" t="s">
        <v>18</v>
      </c>
      <c r="C39" s="18">
        <v>4600</v>
      </c>
      <c r="D39" s="18"/>
      <c r="E39" s="18"/>
      <c r="F39" s="18"/>
      <c r="G39" s="18"/>
    </row>
    <row r="40" spans="1:7" ht="35.25" customHeight="1">
      <c r="A40" s="29">
        <v>6</v>
      </c>
      <c r="B40" s="20" t="s">
        <v>97</v>
      </c>
      <c r="C40" s="18">
        <v>10450</v>
      </c>
      <c r="D40" s="18">
        <v>271</v>
      </c>
      <c r="E40" s="18"/>
      <c r="F40" s="18"/>
      <c r="G40" s="18"/>
    </row>
    <row r="41" spans="1:7" ht="35.25" customHeight="1">
      <c r="A41" s="29">
        <v>7</v>
      </c>
      <c r="B41" s="20" t="s">
        <v>98</v>
      </c>
      <c r="C41" s="18">
        <v>8635</v>
      </c>
      <c r="D41" s="18">
        <v>310</v>
      </c>
      <c r="E41" s="18"/>
      <c r="F41" s="18"/>
      <c r="G41" s="18"/>
    </row>
    <row r="42" spans="1:7" ht="35.25" customHeight="1">
      <c r="A42" s="29">
        <v>8</v>
      </c>
      <c r="B42" s="20" t="s">
        <v>99</v>
      </c>
      <c r="C42" s="18">
        <v>8313</v>
      </c>
      <c r="D42" s="18">
        <v>461</v>
      </c>
      <c r="E42" s="18"/>
      <c r="F42" s="18"/>
      <c r="G42" s="18"/>
    </row>
    <row r="43" spans="1:7" ht="35.25" customHeight="1">
      <c r="A43" s="29">
        <v>9</v>
      </c>
      <c r="B43" s="20" t="s">
        <v>19</v>
      </c>
      <c r="C43" s="18">
        <v>1884</v>
      </c>
      <c r="D43" s="18">
        <v>10646</v>
      </c>
      <c r="E43" s="18"/>
      <c r="F43" s="18"/>
      <c r="G43" s="18"/>
    </row>
    <row r="44" spans="1:7" ht="35.25" customHeight="1">
      <c r="A44" s="19" t="s">
        <v>57</v>
      </c>
      <c r="B44" s="21" t="s">
        <v>66</v>
      </c>
      <c r="C44" s="18"/>
      <c r="D44" s="18">
        <f>D45+D46+D47+D48</f>
        <v>12683</v>
      </c>
      <c r="E44" s="18">
        <f>E45+E46+E47+E48</f>
        <v>6186</v>
      </c>
      <c r="F44" s="18">
        <f>F45+F46+F47+F48</f>
        <v>87</v>
      </c>
      <c r="G44" s="18">
        <f>G45+G46+G47+G48</f>
        <v>35</v>
      </c>
    </row>
    <row r="45" spans="1:7" ht="35.25" customHeight="1">
      <c r="A45" s="19" t="s">
        <v>28</v>
      </c>
      <c r="B45" s="20" t="s">
        <v>67</v>
      </c>
      <c r="C45" s="18">
        <v>1200</v>
      </c>
      <c r="D45" s="18">
        <v>3196</v>
      </c>
      <c r="E45" s="18">
        <v>990</v>
      </c>
      <c r="F45" s="18"/>
      <c r="G45" s="18"/>
    </row>
    <row r="46" spans="1:7" ht="35.25" customHeight="1">
      <c r="A46" s="19" t="s">
        <v>30</v>
      </c>
      <c r="B46" s="20" t="s">
        <v>68</v>
      </c>
      <c r="C46" s="18">
        <v>805</v>
      </c>
      <c r="D46" s="18">
        <v>4509</v>
      </c>
      <c r="E46" s="18">
        <v>2884</v>
      </c>
      <c r="F46" s="18"/>
      <c r="G46" s="18"/>
    </row>
    <row r="47" spans="1:7" ht="35.25" customHeight="1">
      <c r="A47" s="19" t="s">
        <v>31</v>
      </c>
      <c r="B47" s="20" t="s">
        <v>69</v>
      </c>
      <c r="C47" s="18">
        <v>2635</v>
      </c>
      <c r="D47" s="18">
        <v>34</v>
      </c>
      <c r="E47" s="18">
        <v>4</v>
      </c>
      <c r="F47" s="18">
        <v>3</v>
      </c>
      <c r="G47" s="18"/>
    </row>
    <row r="48" spans="1:7" ht="35.25" customHeight="1">
      <c r="A48" s="19" t="s">
        <v>32</v>
      </c>
      <c r="B48" s="20" t="s">
        <v>70</v>
      </c>
      <c r="C48" s="18">
        <v>320</v>
      </c>
      <c r="D48" s="18">
        <v>4944</v>
      </c>
      <c r="E48" s="18">
        <v>2308</v>
      </c>
      <c r="F48" s="18">
        <v>84</v>
      </c>
      <c r="G48" s="18">
        <v>35</v>
      </c>
    </row>
    <row r="49" spans="1:7" ht="35.25" customHeight="1">
      <c r="A49" s="19" t="s">
        <v>58</v>
      </c>
      <c r="B49" s="21" t="s">
        <v>25</v>
      </c>
      <c r="C49" s="18"/>
      <c r="D49" s="18">
        <f>D50</f>
        <v>3065</v>
      </c>
      <c r="E49" s="18">
        <f>E50</f>
        <v>2097</v>
      </c>
      <c r="F49" s="18">
        <f>F50</f>
        <v>500</v>
      </c>
      <c r="G49" s="18">
        <f>G50</f>
        <v>750</v>
      </c>
    </row>
    <row r="50" spans="1:7" ht="35.25" customHeight="1">
      <c r="A50" s="19">
        <v>1</v>
      </c>
      <c r="B50" s="20" t="s">
        <v>26</v>
      </c>
      <c r="C50" s="18">
        <v>1430</v>
      </c>
      <c r="D50" s="18">
        <v>3065</v>
      </c>
      <c r="E50" s="18">
        <v>2097</v>
      </c>
      <c r="F50" s="18">
        <v>500</v>
      </c>
      <c r="G50" s="18">
        <v>750</v>
      </c>
    </row>
    <row r="51" spans="1:7" ht="49.5" customHeight="1">
      <c r="A51" s="19" t="s">
        <v>74</v>
      </c>
      <c r="B51" s="20" t="s">
        <v>76</v>
      </c>
      <c r="C51" s="18">
        <v>25</v>
      </c>
      <c r="D51" s="18">
        <v>88422</v>
      </c>
      <c r="E51" s="18">
        <v>14864</v>
      </c>
      <c r="F51" s="18">
        <v>7496</v>
      </c>
      <c r="G51" s="18">
        <v>2789</v>
      </c>
    </row>
    <row r="52" spans="1:7" ht="47.25" customHeight="1">
      <c r="A52" s="19" t="s">
        <v>75</v>
      </c>
      <c r="B52" s="20" t="s">
        <v>77</v>
      </c>
      <c r="C52" s="18">
        <v>318</v>
      </c>
      <c r="D52" s="18">
        <v>245</v>
      </c>
      <c r="E52" s="18">
        <v>64</v>
      </c>
      <c r="F52" s="18">
        <v>32</v>
      </c>
      <c r="G52" s="18"/>
    </row>
    <row r="53" spans="1:7" ht="46.5" customHeight="1">
      <c r="A53" s="19" t="s">
        <v>78</v>
      </c>
      <c r="B53" s="24" t="s">
        <v>100</v>
      </c>
      <c r="C53" s="25">
        <v>72</v>
      </c>
      <c r="D53" s="18">
        <v>2313</v>
      </c>
      <c r="E53" s="18"/>
      <c r="F53" s="18">
        <v>1400</v>
      </c>
      <c r="G53" s="18"/>
    </row>
    <row r="54" spans="1:7" ht="35.25" customHeight="1">
      <c r="A54" s="27" t="s">
        <v>85</v>
      </c>
      <c r="B54" s="20" t="s">
        <v>24</v>
      </c>
      <c r="C54" s="18">
        <v>470</v>
      </c>
      <c r="D54" s="18">
        <v>1450</v>
      </c>
      <c r="E54" s="18"/>
      <c r="F54" s="18"/>
      <c r="G54" s="18"/>
    </row>
    <row r="55" spans="1:7" ht="63" customHeight="1">
      <c r="A55" s="27" t="s">
        <v>86</v>
      </c>
      <c r="B55" s="24" t="s">
        <v>101</v>
      </c>
      <c r="C55" s="18">
        <v>520</v>
      </c>
      <c r="D55" s="18">
        <v>2871</v>
      </c>
      <c r="E55" s="18"/>
      <c r="F55" s="18">
        <v>1155</v>
      </c>
      <c r="G55" s="18"/>
    </row>
    <row r="56" spans="1:7" ht="35.25" customHeight="1">
      <c r="A56" s="27" t="s">
        <v>110</v>
      </c>
      <c r="B56" s="24" t="s">
        <v>102</v>
      </c>
      <c r="C56" s="18">
        <v>14</v>
      </c>
      <c r="D56" s="18">
        <v>88422</v>
      </c>
      <c r="E56" s="18">
        <v>14864</v>
      </c>
      <c r="F56" s="18">
        <v>7496</v>
      </c>
      <c r="G56" s="18">
        <v>2789</v>
      </c>
    </row>
    <row r="57" spans="1:7" ht="15.75">
      <c r="A57" s="28" t="s">
        <v>111</v>
      </c>
      <c r="B57" s="20" t="s">
        <v>103</v>
      </c>
      <c r="C57" s="26"/>
      <c r="D57" s="26"/>
      <c r="E57" s="26"/>
      <c r="F57" s="26"/>
      <c r="G57" s="26"/>
    </row>
    <row r="58" spans="1:7" ht="31.5">
      <c r="A58" s="28" t="s">
        <v>112</v>
      </c>
      <c r="B58" s="20" t="s">
        <v>104</v>
      </c>
      <c r="C58" s="30">
        <v>520</v>
      </c>
      <c r="D58" s="30"/>
      <c r="E58" s="26"/>
      <c r="F58" s="26">
        <v>90</v>
      </c>
      <c r="G58" s="26"/>
    </row>
    <row r="59" spans="1:7" ht="65.25" customHeight="1">
      <c r="A59" s="28" t="s">
        <v>113</v>
      </c>
      <c r="B59" s="20" t="s">
        <v>105</v>
      </c>
      <c r="C59" s="18"/>
      <c r="D59" s="18"/>
      <c r="E59" s="18"/>
      <c r="F59" s="18"/>
      <c r="G59" s="18"/>
    </row>
    <row r="60" spans="1:7" ht="15.75">
      <c r="A60" s="26"/>
      <c r="B60" s="20" t="s">
        <v>106</v>
      </c>
      <c r="C60" s="18">
        <v>87</v>
      </c>
      <c r="D60" s="18">
        <v>33738</v>
      </c>
      <c r="E60" s="18">
        <v>5454</v>
      </c>
      <c r="F60" s="18">
        <v>3800</v>
      </c>
      <c r="G60" s="18">
        <v>1200</v>
      </c>
    </row>
    <row r="61" spans="1:7" ht="126">
      <c r="A61" s="26"/>
      <c r="B61" s="20" t="s">
        <v>107</v>
      </c>
      <c r="C61" s="18">
        <v>97</v>
      </c>
      <c r="D61" s="18">
        <v>43262</v>
      </c>
      <c r="E61" s="18">
        <v>9546</v>
      </c>
      <c r="F61" s="18"/>
      <c r="G61" s="18"/>
    </row>
  </sheetData>
  <sheetProtection/>
  <mergeCells count="1">
    <mergeCell ref="B1:F1"/>
  </mergeCells>
  <printOptions/>
  <pageMargins left="0.2" right="0.2" top="0.26" bottom="0.36" header="0.2" footer="0.2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0" sqref="I10"/>
    </sheetView>
  </sheetViews>
  <sheetFormatPr defaultColWidth="9.140625" defaultRowHeight="12.75"/>
  <cols>
    <col min="1" max="1" width="5.8515625" style="0" customWidth="1"/>
    <col min="2" max="2" width="51.28125" style="0" customWidth="1"/>
    <col min="3" max="3" width="10.8515625" style="0" customWidth="1"/>
    <col min="4" max="4" width="12.140625" style="0" customWidth="1"/>
    <col min="5" max="5" width="11.7109375" style="0" customWidth="1"/>
    <col min="6" max="6" width="11.421875" style="0" customWidth="1"/>
    <col min="7" max="7" width="13.28125" style="0" customWidth="1"/>
    <col min="8" max="8" width="10.140625" style="0" customWidth="1"/>
    <col min="9" max="9" width="17.00390625" style="0" customWidth="1"/>
    <col min="10" max="10" width="15.140625" style="0" customWidth="1"/>
    <col min="11" max="11" width="11.00390625" style="0" customWidth="1"/>
  </cols>
  <sheetData>
    <row r="1" spans="1:8" ht="56.25" customHeight="1" thickBot="1">
      <c r="A1" s="1"/>
      <c r="B1" s="31" t="s">
        <v>88</v>
      </c>
      <c r="C1" s="31"/>
      <c r="D1" s="31"/>
      <c r="E1" s="31"/>
      <c r="F1" s="31"/>
      <c r="G1" s="2"/>
      <c r="H1" s="3"/>
    </row>
    <row r="2" spans="1:13" ht="114">
      <c r="A2" s="4"/>
      <c r="B2" s="5"/>
      <c r="C2" s="6" t="s">
        <v>82</v>
      </c>
      <c r="D2" s="7" t="s">
        <v>71</v>
      </c>
      <c r="E2" s="7" t="s">
        <v>62</v>
      </c>
      <c r="F2" s="7" t="s">
        <v>61</v>
      </c>
      <c r="G2" s="7" t="s">
        <v>72</v>
      </c>
      <c r="H2" s="7" t="s">
        <v>73</v>
      </c>
      <c r="I2" s="7" t="s">
        <v>71</v>
      </c>
      <c r="J2" s="7" t="s">
        <v>62</v>
      </c>
      <c r="K2" s="7" t="s">
        <v>61</v>
      </c>
      <c r="L2" s="7" t="s">
        <v>72</v>
      </c>
      <c r="M2" s="7" t="s">
        <v>73</v>
      </c>
    </row>
    <row r="3" spans="1:13" ht="42.75">
      <c r="A3" s="8"/>
      <c r="B3" s="9" t="s">
        <v>60</v>
      </c>
      <c r="C3" s="10"/>
      <c r="D3" s="11" t="s">
        <v>59</v>
      </c>
      <c r="E3" s="11" t="s">
        <v>59</v>
      </c>
      <c r="F3" s="11" t="s">
        <v>59</v>
      </c>
      <c r="G3" s="11" t="s">
        <v>59</v>
      </c>
      <c r="H3" s="11" t="s">
        <v>59</v>
      </c>
      <c r="I3" s="26"/>
      <c r="J3" s="26"/>
      <c r="K3" s="26"/>
      <c r="L3" s="26"/>
      <c r="M3" s="26"/>
    </row>
    <row r="4" spans="1:13" ht="15.75">
      <c r="A4" s="12"/>
      <c r="B4" s="13"/>
      <c r="C4" s="14"/>
      <c r="D4" s="15">
        <f aca="true" t="shared" si="0" ref="D4:M4">D5+D12+D21+D23+D30+D34+D46+D52</f>
        <v>121314</v>
      </c>
      <c r="E4" s="15">
        <f t="shared" si="0"/>
        <v>27454</v>
      </c>
      <c r="F4" s="15">
        <f t="shared" si="0"/>
        <v>8022</v>
      </c>
      <c r="G4" s="15">
        <f t="shared" si="0"/>
        <v>1637</v>
      </c>
      <c r="H4" s="15">
        <f t="shared" si="0"/>
        <v>304</v>
      </c>
      <c r="I4" s="18">
        <f t="shared" si="0"/>
        <v>191401842</v>
      </c>
      <c r="J4" s="18">
        <f t="shared" si="0"/>
        <v>38374774</v>
      </c>
      <c r="K4" s="18">
        <f t="shared" si="0"/>
        <v>20076012</v>
      </c>
      <c r="L4" s="18">
        <f t="shared" si="0"/>
        <v>3191574</v>
      </c>
      <c r="M4" s="18">
        <f t="shared" si="0"/>
        <v>449099</v>
      </c>
    </row>
    <row r="5" spans="1:13" ht="15.75">
      <c r="A5" s="8" t="s">
        <v>36</v>
      </c>
      <c r="B5" s="16" t="s">
        <v>0</v>
      </c>
      <c r="C5" s="17"/>
      <c r="D5" s="18">
        <f aca="true" t="shared" si="1" ref="D5:M5">D6+D7+D8+D9+D10+D11</f>
        <v>55</v>
      </c>
      <c r="E5" s="18">
        <f t="shared" si="1"/>
        <v>0</v>
      </c>
      <c r="F5" s="18">
        <f t="shared" si="1"/>
        <v>249</v>
      </c>
      <c r="G5" s="18">
        <f t="shared" si="1"/>
        <v>0</v>
      </c>
      <c r="H5" s="18">
        <f t="shared" si="1"/>
        <v>304</v>
      </c>
      <c r="I5" s="18">
        <f t="shared" si="1"/>
        <v>47850</v>
      </c>
      <c r="J5" s="18">
        <f t="shared" si="1"/>
        <v>0</v>
      </c>
      <c r="K5" s="18">
        <f t="shared" si="1"/>
        <v>319708</v>
      </c>
      <c r="L5" s="18">
        <f t="shared" si="1"/>
        <v>0</v>
      </c>
      <c r="M5" s="18">
        <f t="shared" si="1"/>
        <v>449099</v>
      </c>
    </row>
    <row r="6" spans="1:13" ht="45" customHeight="1">
      <c r="A6" s="19" t="s">
        <v>28</v>
      </c>
      <c r="B6" s="20" t="s">
        <v>27</v>
      </c>
      <c r="C6" s="18">
        <v>1428</v>
      </c>
      <c r="D6" s="18"/>
      <c r="E6" s="18"/>
      <c r="F6" s="18">
        <v>60</v>
      </c>
      <c r="G6" s="18"/>
      <c r="H6" s="18">
        <v>147</v>
      </c>
      <c r="I6" s="26">
        <f>D6*C6</f>
        <v>0</v>
      </c>
      <c r="J6" s="26">
        <f>E6*C6</f>
        <v>0</v>
      </c>
      <c r="K6" s="26">
        <f>F6*C6</f>
        <v>85680</v>
      </c>
      <c r="L6" s="26">
        <f>G6*C6</f>
        <v>0</v>
      </c>
      <c r="M6" s="26">
        <f>H6*C6</f>
        <v>209916</v>
      </c>
    </row>
    <row r="7" spans="1:13" ht="53.25" customHeight="1">
      <c r="A7" s="19" t="s">
        <v>30</v>
      </c>
      <c r="B7" s="20" t="s">
        <v>29</v>
      </c>
      <c r="C7" s="18">
        <v>1543</v>
      </c>
      <c r="D7" s="18"/>
      <c r="E7" s="18"/>
      <c r="F7" s="18"/>
      <c r="G7" s="18"/>
      <c r="H7" s="18"/>
      <c r="I7" s="26">
        <f aca="true" t="shared" si="2" ref="I7:I57">D7*C7</f>
        <v>0</v>
      </c>
      <c r="J7" s="26">
        <f aca="true" t="shared" si="3" ref="J7:J57">E7*C7</f>
        <v>0</v>
      </c>
      <c r="K7" s="26">
        <f aca="true" t="shared" si="4" ref="K7:K57">F7*C7</f>
        <v>0</v>
      </c>
      <c r="L7" s="26">
        <f aca="true" t="shared" si="5" ref="L7:L57">G7*C7</f>
        <v>0</v>
      </c>
      <c r="M7" s="26">
        <f aca="true" t="shared" si="6" ref="M7:M57">H7*C7</f>
        <v>0</v>
      </c>
    </row>
    <row r="8" spans="1:13" ht="35.25" customHeight="1">
      <c r="A8" s="19" t="s">
        <v>31</v>
      </c>
      <c r="B8" s="20" t="s">
        <v>2</v>
      </c>
      <c r="C8" s="18">
        <v>1001</v>
      </c>
      <c r="D8" s="18"/>
      <c r="E8" s="18"/>
      <c r="F8" s="18"/>
      <c r="G8" s="18"/>
      <c r="H8" s="18">
        <v>31</v>
      </c>
      <c r="I8" s="26">
        <f t="shared" si="2"/>
        <v>0</v>
      </c>
      <c r="J8" s="26">
        <f t="shared" si="3"/>
        <v>0</v>
      </c>
      <c r="K8" s="26">
        <f t="shared" si="4"/>
        <v>0</v>
      </c>
      <c r="L8" s="26">
        <f t="shared" si="5"/>
        <v>0</v>
      </c>
      <c r="M8" s="26">
        <f t="shared" si="6"/>
        <v>31031</v>
      </c>
    </row>
    <row r="9" spans="1:13" ht="38.25" customHeight="1">
      <c r="A9" s="19" t="s">
        <v>32</v>
      </c>
      <c r="B9" s="20" t="s">
        <v>33</v>
      </c>
      <c r="C9" s="18">
        <v>1652</v>
      </c>
      <c r="D9" s="18"/>
      <c r="E9" s="18"/>
      <c r="F9" s="18">
        <v>89</v>
      </c>
      <c r="G9" s="18"/>
      <c r="H9" s="18">
        <v>126</v>
      </c>
      <c r="I9" s="26">
        <f t="shared" si="2"/>
        <v>0</v>
      </c>
      <c r="J9" s="26">
        <f t="shared" si="3"/>
        <v>0</v>
      </c>
      <c r="K9" s="26">
        <f t="shared" si="4"/>
        <v>147028</v>
      </c>
      <c r="L9" s="26">
        <f t="shared" si="5"/>
        <v>0</v>
      </c>
      <c r="M9" s="26">
        <f t="shared" si="6"/>
        <v>208152</v>
      </c>
    </row>
    <row r="10" spans="1:13" ht="50.25" customHeight="1">
      <c r="A10" s="19" t="s">
        <v>34</v>
      </c>
      <c r="B10" s="20" t="s">
        <v>1</v>
      </c>
      <c r="C10" s="18">
        <v>870</v>
      </c>
      <c r="D10" s="18">
        <v>55</v>
      </c>
      <c r="E10" s="18"/>
      <c r="F10" s="18">
        <v>100</v>
      </c>
      <c r="G10" s="18"/>
      <c r="H10" s="18"/>
      <c r="I10" s="26">
        <f t="shared" si="2"/>
        <v>47850</v>
      </c>
      <c r="J10" s="26">
        <f t="shared" si="3"/>
        <v>0</v>
      </c>
      <c r="K10" s="26">
        <f t="shared" si="4"/>
        <v>87000</v>
      </c>
      <c r="L10" s="26">
        <f t="shared" si="5"/>
        <v>0</v>
      </c>
      <c r="M10" s="26">
        <f t="shared" si="6"/>
        <v>0</v>
      </c>
    </row>
    <row r="11" spans="1:13" ht="48" customHeight="1">
      <c r="A11" s="19" t="s">
        <v>37</v>
      </c>
      <c r="B11" s="20" t="s">
        <v>3</v>
      </c>
      <c r="C11" s="18">
        <v>4234</v>
      </c>
      <c r="D11" s="18"/>
      <c r="E11" s="18"/>
      <c r="F11" s="18"/>
      <c r="G11" s="18"/>
      <c r="H11" s="18"/>
      <c r="I11" s="26">
        <f t="shared" si="2"/>
        <v>0</v>
      </c>
      <c r="J11" s="26">
        <f t="shared" si="3"/>
        <v>0</v>
      </c>
      <c r="K11" s="26">
        <f t="shared" si="4"/>
        <v>0</v>
      </c>
      <c r="L11" s="26">
        <f t="shared" si="5"/>
        <v>0</v>
      </c>
      <c r="M11" s="26">
        <f t="shared" si="6"/>
        <v>0</v>
      </c>
    </row>
    <row r="12" spans="1:13" ht="21" customHeight="1">
      <c r="A12" s="19" t="s">
        <v>38</v>
      </c>
      <c r="B12" s="21" t="s">
        <v>4</v>
      </c>
      <c r="C12" s="18"/>
      <c r="D12" s="18">
        <f>D13+D14+D15+D16+D17+D18+D19+D20</f>
        <v>4888</v>
      </c>
      <c r="E12" s="18">
        <f aca="true" t="shared" si="7" ref="E12:M12">E13+E14+E15+E16+E17+E18+E19+E20</f>
        <v>0</v>
      </c>
      <c r="F12" s="18">
        <f t="shared" si="7"/>
        <v>0</v>
      </c>
      <c r="G12" s="18">
        <f t="shared" si="7"/>
        <v>0</v>
      </c>
      <c r="H12" s="18">
        <f t="shared" si="7"/>
        <v>0</v>
      </c>
      <c r="I12" s="18">
        <f t="shared" si="7"/>
        <v>6138689</v>
      </c>
      <c r="J12" s="18">
        <f t="shared" si="7"/>
        <v>0</v>
      </c>
      <c r="K12" s="18">
        <f t="shared" si="7"/>
        <v>0</v>
      </c>
      <c r="L12" s="18">
        <f t="shared" si="7"/>
        <v>0</v>
      </c>
      <c r="M12" s="18">
        <f t="shared" si="7"/>
        <v>0</v>
      </c>
    </row>
    <row r="13" spans="1:13" ht="22.5" customHeight="1">
      <c r="A13" s="19" t="s">
        <v>28</v>
      </c>
      <c r="B13" s="22" t="s">
        <v>39</v>
      </c>
      <c r="C13" s="18">
        <v>1195</v>
      </c>
      <c r="D13" s="18">
        <f>2982-15+178</f>
        <v>3145</v>
      </c>
      <c r="E13" s="18"/>
      <c r="F13" s="18"/>
      <c r="G13" s="18"/>
      <c r="H13" s="18"/>
      <c r="I13" s="26">
        <f t="shared" si="2"/>
        <v>3758275</v>
      </c>
      <c r="J13" s="26">
        <f t="shared" si="3"/>
        <v>0</v>
      </c>
      <c r="K13" s="26">
        <f t="shared" si="4"/>
        <v>0</v>
      </c>
      <c r="L13" s="26">
        <f t="shared" si="5"/>
        <v>0</v>
      </c>
      <c r="M13" s="26">
        <f t="shared" si="6"/>
        <v>0</v>
      </c>
    </row>
    <row r="14" spans="1:13" ht="22.5" customHeight="1">
      <c r="A14" s="19"/>
      <c r="B14" s="22" t="s">
        <v>40</v>
      </c>
      <c r="C14" s="18">
        <v>1261</v>
      </c>
      <c r="D14" s="18">
        <f>0+372</f>
        <v>372</v>
      </c>
      <c r="E14" s="18"/>
      <c r="F14" s="18"/>
      <c r="G14" s="18"/>
      <c r="H14" s="18"/>
      <c r="I14" s="26">
        <f t="shared" si="2"/>
        <v>469092</v>
      </c>
      <c r="J14" s="26">
        <f t="shared" si="3"/>
        <v>0</v>
      </c>
      <c r="K14" s="26">
        <f t="shared" si="4"/>
        <v>0</v>
      </c>
      <c r="L14" s="26">
        <f t="shared" si="5"/>
        <v>0</v>
      </c>
      <c r="M14" s="26">
        <f t="shared" si="6"/>
        <v>0</v>
      </c>
    </row>
    <row r="15" spans="1:13" ht="22.5" customHeight="1">
      <c r="A15" s="19"/>
      <c r="B15" s="22" t="s">
        <v>41</v>
      </c>
      <c r="C15" s="18">
        <v>1342</v>
      </c>
      <c r="D15" s="18">
        <f>610+451</f>
        <v>1061</v>
      </c>
      <c r="E15" s="18"/>
      <c r="F15" s="18"/>
      <c r="G15" s="18"/>
      <c r="H15" s="18"/>
      <c r="I15" s="26">
        <f t="shared" si="2"/>
        <v>1423862</v>
      </c>
      <c r="J15" s="26">
        <f t="shared" si="3"/>
        <v>0</v>
      </c>
      <c r="K15" s="26">
        <f t="shared" si="4"/>
        <v>0</v>
      </c>
      <c r="L15" s="26">
        <f t="shared" si="5"/>
        <v>0</v>
      </c>
      <c r="M15" s="26">
        <f t="shared" si="6"/>
        <v>0</v>
      </c>
    </row>
    <row r="16" spans="1:13" ht="22.5" customHeight="1">
      <c r="A16" s="19"/>
      <c r="B16" s="22" t="s">
        <v>42</v>
      </c>
      <c r="C16" s="18">
        <v>1450</v>
      </c>
      <c r="D16" s="18">
        <f>142+116</f>
        <v>258</v>
      </c>
      <c r="E16" s="18"/>
      <c r="F16" s="18"/>
      <c r="G16" s="18"/>
      <c r="H16" s="18"/>
      <c r="I16" s="26">
        <f t="shared" si="2"/>
        <v>374100</v>
      </c>
      <c r="J16" s="26">
        <f t="shared" si="3"/>
        <v>0</v>
      </c>
      <c r="K16" s="26">
        <f t="shared" si="4"/>
        <v>0</v>
      </c>
      <c r="L16" s="26">
        <f t="shared" si="5"/>
        <v>0</v>
      </c>
      <c r="M16" s="26">
        <f t="shared" si="6"/>
        <v>0</v>
      </c>
    </row>
    <row r="17" spans="1:13" ht="22.5" customHeight="1">
      <c r="A17" s="19"/>
      <c r="B17" s="22" t="s">
        <v>80</v>
      </c>
      <c r="C17" s="18">
        <v>1355</v>
      </c>
      <c r="D17" s="18"/>
      <c r="E17" s="18"/>
      <c r="F17" s="18"/>
      <c r="G17" s="18"/>
      <c r="H17" s="18"/>
      <c r="I17" s="26">
        <f t="shared" si="2"/>
        <v>0</v>
      </c>
      <c r="J17" s="26">
        <f t="shared" si="3"/>
        <v>0</v>
      </c>
      <c r="K17" s="26">
        <f t="shared" si="4"/>
        <v>0</v>
      </c>
      <c r="L17" s="26">
        <f t="shared" si="5"/>
        <v>0</v>
      </c>
      <c r="M17" s="26">
        <f t="shared" si="6"/>
        <v>0</v>
      </c>
    </row>
    <row r="18" spans="1:13" ht="22.5" customHeight="1">
      <c r="A18" s="19"/>
      <c r="B18" s="22" t="s">
        <v>81</v>
      </c>
      <c r="C18" s="18">
        <v>1375</v>
      </c>
      <c r="D18" s="18"/>
      <c r="E18" s="18"/>
      <c r="F18" s="18"/>
      <c r="G18" s="18"/>
      <c r="H18" s="18"/>
      <c r="I18" s="26">
        <f t="shared" si="2"/>
        <v>0</v>
      </c>
      <c r="J18" s="26">
        <f t="shared" si="3"/>
        <v>0</v>
      </c>
      <c r="K18" s="26">
        <f t="shared" si="4"/>
        <v>0</v>
      </c>
      <c r="L18" s="26">
        <f t="shared" si="5"/>
        <v>0</v>
      </c>
      <c r="M18" s="26">
        <f t="shared" si="6"/>
        <v>0</v>
      </c>
    </row>
    <row r="19" spans="1:13" ht="22.5" customHeight="1">
      <c r="A19" s="19"/>
      <c r="B19" s="22" t="s">
        <v>83</v>
      </c>
      <c r="C19" s="18">
        <v>1475</v>
      </c>
      <c r="D19" s="18"/>
      <c r="E19" s="18"/>
      <c r="F19" s="18"/>
      <c r="G19" s="18"/>
      <c r="H19" s="18"/>
      <c r="I19" s="26">
        <f t="shared" si="2"/>
        <v>0</v>
      </c>
      <c r="J19" s="26">
        <f t="shared" si="3"/>
        <v>0</v>
      </c>
      <c r="K19" s="26">
        <f t="shared" si="4"/>
        <v>0</v>
      </c>
      <c r="L19" s="26">
        <f t="shared" si="5"/>
        <v>0</v>
      </c>
      <c r="M19" s="26">
        <f t="shared" si="6"/>
        <v>0</v>
      </c>
    </row>
    <row r="20" spans="1:13" ht="46.5" customHeight="1">
      <c r="A20" s="19" t="s">
        <v>30</v>
      </c>
      <c r="B20" s="20" t="s">
        <v>5</v>
      </c>
      <c r="C20" s="18">
        <v>2180</v>
      </c>
      <c r="D20" s="18">
        <f>37+15</f>
        <v>52</v>
      </c>
      <c r="E20" s="18"/>
      <c r="F20" s="18"/>
      <c r="G20" s="18"/>
      <c r="H20" s="18"/>
      <c r="I20" s="26">
        <f t="shared" si="2"/>
        <v>113360</v>
      </c>
      <c r="J20" s="26">
        <f t="shared" si="3"/>
        <v>0</v>
      </c>
      <c r="K20" s="26">
        <f t="shared" si="4"/>
        <v>0</v>
      </c>
      <c r="L20" s="26">
        <f t="shared" si="5"/>
        <v>0</v>
      </c>
      <c r="M20" s="26">
        <f t="shared" si="6"/>
        <v>0</v>
      </c>
    </row>
    <row r="21" spans="1:13" ht="21" customHeight="1">
      <c r="A21" s="19" t="s">
        <v>43</v>
      </c>
      <c r="B21" s="21" t="s">
        <v>44</v>
      </c>
      <c r="C21" s="18">
        <v>2141</v>
      </c>
      <c r="D21" s="18"/>
      <c r="E21" s="18"/>
      <c r="F21" s="18"/>
      <c r="G21" s="18">
        <v>1299</v>
      </c>
      <c r="H21" s="18"/>
      <c r="I21" s="26">
        <f t="shared" si="2"/>
        <v>0</v>
      </c>
      <c r="J21" s="26">
        <f t="shared" si="3"/>
        <v>0</v>
      </c>
      <c r="K21" s="26">
        <f t="shared" si="4"/>
        <v>0</v>
      </c>
      <c r="L21" s="26">
        <f t="shared" si="5"/>
        <v>2781159</v>
      </c>
      <c r="M21" s="26">
        <f t="shared" si="6"/>
        <v>0</v>
      </c>
    </row>
    <row r="22" spans="1:13" ht="69.75" customHeight="1">
      <c r="A22" s="19" t="s">
        <v>63</v>
      </c>
      <c r="B22" s="21" t="s">
        <v>6</v>
      </c>
      <c r="C22" s="18"/>
      <c r="D22" s="18"/>
      <c r="E22" s="18"/>
      <c r="F22" s="18"/>
      <c r="G22" s="18"/>
      <c r="H22" s="18"/>
      <c r="I22" s="26">
        <f t="shared" si="2"/>
        <v>0</v>
      </c>
      <c r="J22" s="26">
        <f t="shared" si="3"/>
        <v>0</v>
      </c>
      <c r="K22" s="26">
        <f t="shared" si="4"/>
        <v>0</v>
      </c>
      <c r="L22" s="26">
        <f t="shared" si="5"/>
        <v>0</v>
      </c>
      <c r="M22" s="26">
        <f t="shared" si="6"/>
        <v>0</v>
      </c>
    </row>
    <row r="23" spans="1:13" ht="35.25" customHeight="1">
      <c r="A23" s="19"/>
      <c r="B23" s="20" t="s">
        <v>45</v>
      </c>
      <c r="C23" s="18"/>
      <c r="D23" s="18">
        <f>D24+D25+D26+D27+D28+D29</f>
        <v>85393</v>
      </c>
      <c r="E23" s="18">
        <f>E24+E25+E26+E27+E28+E29</f>
        <v>18225</v>
      </c>
      <c r="F23" s="18">
        <f aca="true" t="shared" si="8" ref="F23:M23">F24+F25+F26+F27+F28+F29</f>
        <v>0</v>
      </c>
      <c r="G23" s="18">
        <f t="shared" si="8"/>
        <v>0</v>
      </c>
      <c r="H23" s="18">
        <f t="shared" si="8"/>
        <v>0</v>
      </c>
      <c r="I23" s="18">
        <f t="shared" si="8"/>
        <v>130774570</v>
      </c>
      <c r="J23" s="18">
        <f t="shared" si="8"/>
        <v>30983025</v>
      </c>
      <c r="K23" s="18">
        <f t="shared" si="8"/>
        <v>0</v>
      </c>
      <c r="L23" s="18">
        <f t="shared" si="8"/>
        <v>0</v>
      </c>
      <c r="M23" s="18">
        <f t="shared" si="8"/>
        <v>0</v>
      </c>
    </row>
    <row r="24" spans="1:13" ht="35.25" customHeight="1">
      <c r="A24" s="19" t="s">
        <v>28</v>
      </c>
      <c r="B24" s="20" t="s">
        <v>7</v>
      </c>
      <c r="C24" s="18">
        <v>2011</v>
      </c>
      <c r="D24" s="18">
        <v>8716</v>
      </c>
      <c r="E24" s="18">
        <v>96</v>
      </c>
      <c r="F24" s="18"/>
      <c r="G24" s="18"/>
      <c r="H24" s="18"/>
      <c r="I24" s="26">
        <f t="shared" si="2"/>
        <v>17527876</v>
      </c>
      <c r="J24" s="26">
        <f t="shared" si="3"/>
        <v>193056</v>
      </c>
      <c r="K24" s="26">
        <f t="shared" si="4"/>
        <v>0</v>
      </c>
      <c r="L24" s="26">
        <f t="shared" si="5"/>
        <v>0</v>
      </c>
      <c r="M24" s="26">
        <f t="shared" si="6"/>
        <v>0</v>
      </c>
    </row>
    <row r="25" spans="1:13" ht="35.25" customHeight="1">
      <c r="A25" s="19" t="s">
        <v>46</v>
      </c>
      <c r="B25" s="20" t="s">
        <v>47</v>
      </c>
      <c r="C25" s="18">
        <v>1926</v>
      </c>
      <c r="D25" s="18">
        <v>963</v>
      </c>
      <c r="E25" s="18">
        <f>9355-25</f>
        <v>9330</v>
      </c>
      <c r="F25" s="18"/>
      <c r="G25" s="18"/>
      <c r="H25" s="18"/>
      <c r="I25" s="26">
        <f t="shared" si="2"/>
        <v>1854738</v>
      </c>
      <c r="J25" s="26">
        <f t="shared" si="3"/>
        <v>17969580</v>
      </c>
      <c r="K25" s="26">
        <f t="shared" si="4"/>
        <v>0</v>
      </c>
      <c r="L25" s="26">
        <f t="shared" si="5"/>
        <v>0</v>
      </c>
      <c r="M25" s="26">
        <f t="shared" si="6"/>
        <v>0</v>
      </c>
    </row>
    <row r="26" spans="1:13" ht="61.5" customHeight="1">
      <c r="A26" s="19" t="s">
        <v>31</v>
      </c>
      <c r="B26" s="23" t="s">
        <v>64</v>
      </c>
      <c r="C26" s="18">
        <v>1551</v>
      </c>
      <c r="D26" s="18">
        <v>44694</v>
      </c>
      <c r="E26" s="18">
        <v>3842</v>
      </c>
      <c r="F26" s="18"/>
      <c r="G26" s="18"/>
      <c r="H26" s="18"/>
      <c r="I26" s="26">
        <f t="shared" si="2"/>
        <v>69320394</v>
      </c>
      <c r="J26" s="26">
        <f t="shared" si="3"/>
        <v>5958942</v>
      </c>
      <c r="K26" s="26">
        <f t="shared" si="4"/>
        <v>0</v>
      </c>
      <c r="L26" s="26">
        <f t="shared" si="5"/>
        <v>0</v>
      </c>
      <c r="M26" s="26">
        <f t="shared" si="6"/>
        <v>0</v>
      </c>
    </row>
    <row r="27" spans="1:13" ht="35.25" customHeight="1">
      <c r="A27" s="19" t="s">
        <v>32</v>
      </c>
      <c r="B27" s="20" t="s">
        <v>65</v>
      </c>
      <c r="C27" s="18">
        <v>1391</v>
      </c>
      <c r="D27" s="18">
        <v>13488</v>
      </c>
      <c r="E27" s="18">
        <v>2188</v>
      </c>
      <c r="F27" s="18"/>
      <c r="G27" s="18"/>
      <c r="H27" s="18"/>
      <c r="I27" s="26">
        <f t="shared" si="2"/>
        <v>18761808</v>
      </c>
      <c r="J27" s="26">
        <f t="shared" si="3"/>
        <v>3043508</v>
      </c>
      <c r="K27" s="26">
        <f t="shared" si="4"/>
        <v>0</v>
      </c>
      <c r="L27" s="26">
        <f t="shared" si="5"/>
        <v>0</v>
      </c>
      <c r="M27" s="26">
        <f t="shared" si="6"/>
        <v>0</v>
      </c>
    </row>
    <row r="28" spans="1:13" ht="35.25" customHeight="1">
      <c r="A28" s="19" t="s">
        <v>49</v>
      </c>
      <c r="B28" s="20" t="s">
        <v>48</v>
      </c>
      <c r="C28" s="18">
        <v>1253</v>
      </c>
      <c r="D28" s="18">
        <v>16095</v>
      </c>
      <c r="E28" s="18">
        <v>2396</v>
      </c>
      <c r="F28" s="18"/>
      <c r="G28" s="18"/>
      <c r="H28" s="18"/>
      <c r="I28" s="26">
        <f t="shared" si="2"/>
        <v>20167035</v>
      </c>
      <c r="J28" s="26">
        <f t="shared" si="3"/>
        <v>3002188</v>
      </c>
      <c r="K28" s="26">
        <f t="shared" si="4"/>
        <v>0</v>
      </c>
      <c r="L28" s="26">
        <f t="shared" si="5"/>
        <v>0</v>
      </c>
      <c r="M28" s="26">
        <f t="shared" si="6"/>
        <v>0</v>
      </c>
    </row>
    <row r="29" spans="1:13" ht="35.25" customHeight="1">
      <c r="A29" s="19" t="s">
        <v>35</v>
      </c>
      <c r="B29" s="20" t="s">
        <v>8</v>
      </c>
      <c r="C29" s="18">
        <v>2187</v>
      </c>
      <c r="D29" s="18">
        <f>1227+210</f>
        <v>1437</v>
      </c>
      <c r="E29" s="18">
        <v>373</v>
      </c>
      <c r="F29" s="18"/>
      <c r="G29" s="18"/>
      <c r="H29" s="18"/>
      <c r="I29" s="26">
        <f t="shared" si="2"/>
        <v>3142719</v>
      </c>
      <c r="J29" s="26">
        <f t="shared" si="3"/>
        <v>815751</v>
      </c>
      <c r="K29" s="26">
        <f t="shared" si="4"/>
        <v>0</v>
      </c>
      <c r="L29" s="26">
        <f t="shared" si="5"/>
        <v>0</v>
      </c>
      <c r="M29" s="26">
        <f t="shared" si="6"/>
        <v>0</v>
      </c>
    </row>
    <row r="30" spans="1:13" ht="35.25" customHeight="1">
      <c r="A30" s="19" t="s">
        <v>52</v>
      </c>
      <c r="B30" s="21" t="s">
        <v>9</v>
      </c>
      <c r="C30" s="18"/>
      <c r="D30" s="18">
        <f>D31+D32+D33</f>
        <v>0</v>
      </c>
      <c r="E30" s="18">
        <f>E31+E32+E33</f>
        <v>0</v>
      </c>
      <c r="F30" s="18">
        <f>F31+F32+F33</f>
        <v>7177</v>
      </c>
      <c r="G30" s="18">
        <f aca="true" t="shared" si="9" ref="G30:M30">G31+G32+G33</f>
        <v>0</v>
      </c>
      <c r="H30" s="18">
        <f t="shared" si="9"/>
        <v>0</v>
      </c>
      <c r="I30" s="18">
        <f t="shared" si="9"/>
        <v>0</v>
      </c>
      <c r="J30" s="18">
        <f t="shared" si="9"/>
        <v>0</v>
      </c>
      <c r="K30" s="18">
        <f t="shared" si="9"/>
        <v>19088459</v>
      </c>
      <c r="L30" s="18">
        <f t="shared" si="9"/>
        <v>0</v>
      </c>
      <c r="M30" s="18">
        <f t="shared" si="9"/>
        <v>0</v>
      </c>
    </row>
    <row r="31" spans="1:13" ht="35.25" customHeight="1">
      <c r="A31" s="19"/>
      <c r="B31" s="20" t="s">
        <v>10</v>
      </c>
      <c r="C31" s="18">
        <v>3041</v>
      </c>
      <c r="D31" s="18"/>
      <c r="E31" s="18"/>
      <c r="F31" s="18">
        <v>3702</v>
      </c>
      <c r="G31" s="18"/>
      <c r="H31" s="18"/>
      <c r="I31" s="26">
        <f t="shared" si="2"/>
        <v>0</v>
      </c>
      <c r="J31" s="26">
        <f t="shared" si="3"/>
        <v>0</v>
      </c>
      <c r="K31" s="26">
        <f t="shared" si="4"/>
        <v>11257782</v>
      </c>
      <c r="L31" s="26">
        <f t="shared" si="5"/>
        <v>0</v>
      </c>
      <c r="M31" s="26">
        <f t="shared" si="6"/>
        <v>0</v>
      </c>
    </row>
    <row r="32" spans="1:13" ht="35.25" customHeight="1">
      <c r="A32" s="19"/>
      <c r="B32" s="20" t="s">
        <v>11</v>
      </c>
      <c r="C32" s="18">
        <v>2297</v>
      </c>
      <c r="D32" s="18"/>
      <c r="E32" s="18"/>
      <c r="F32" s="18">
        <v>2181</v>
      </c>
      <c r="G32" s="18"/>
      <c r="H32" s="18"/>
      <c r="I32" s="26">
        <f t="shared" si="2"/>
        <v>0</v>
      </c>
      <c r="J32" s="26">
        <f t="shared" si="3"/>
        <v>0</v>
      </c>
      <c r="K32" s="26">
        <f t="shared" si="4"/>
        <v>5009757</v>
      </c>
      <c r="L32" s="26">
        <f t="shared" si="5"/>
        <v>0</v>
      </c>
      <c r="M32" s="26">
        <f t="shared" si="6"/>
        <v>0</v>
      </c>
    </row>
    <row r="33" spans="1:13" ht="35.25" customHeight="1">
      <c r="A33" s="19"/>
      <c r="B33" s="20" t="s">
        <v>12</v>
      </c>
      <c r="C33" s="18">
        <v>2180</v>
      </c>
      <c r="D33" s="18"/>
      <c r="E33" s="18"/>
      <c r="F33" s="18">
        <v>1294</v>
      </c>
      <c r="G33" s="18"/>
      <c r="H33" s="18"/>
      <c r="I33" s="26">
        <f t="shared" si="2"/>
        <v>0</v>
      </c>
      <c r="J33" s="26">
        <f t="shared" si="3"/>
        <v>0</v>
      </c>
      <c r="K33" s="26">
        <f t="shared" si="4"/>
        <v>2820920</v>
      </c>
      <c r="L33" s="26">
        <f t="shared" si="5"/>
        <v>0</v>
      </c>
      <c r="M33" s="26">
        <f t="shared" si="6"/>
        <v>0</v>
      </c>
    </row>
    <row r="34" spans="1:13" ht="35.25" customHeight="1">
      <c r="A34" s="19" t="s">
        <v>51</v>
      </c>
      <c r="B34" s="21" t="s">
        <v>13</v>
      </c>
      <c r="C34" s="18"/>
      <c r="D34" s="18">
        <f>D35+D37+D38+D39+D40+D41+D42+D43+D44+D36</f>
        <v>15408</v>
      </c>
      <c r="E34" s="18">
        <f aca="true" t="shared" si="10" ref="E34:M34">E35+E37+E38+E39+E40+E41+E42+E43+E44+E36</f>
        <v>25</v>
      </c>
      <c r="F34" s="18">
        <f t="shared" si="10"/>
        <v>0</v>
      </c>
      <c r="G34" s="18">
        <f t="shared" si="10"/>
        <v>0</v>
      </c>
      <c r="H34" s="18">
        <f t="shared" si="10"/>
        <v>0</v>
      </c>
      <c r="I34" s="18">
        <f t="shared" si="10"/>
        <v>42723309</v>
      </c>
      <c r="J34" s="18">
        <f t="shared" si="10"/>
        <v>85925</v>
      </c>
      <c r="K34" s="18">
        <f t="shared" si="10"/>
        <v>0</v>
      </c>
      <c r="L34" s="18">
        <f t="shared" si="10"/>
        <v>0</v>
      </c>
      <c r="M34" s="18">
        <f t="shared" si="10"/>
        <v>0</v>
      </c>
    </row>
    <row r="35" spans="1:13" ht="35.25" customHeight="1">
      <c r="A35" s="19" t="s">
        <v>28</v>
      </c>
      <c r="B35" s="20" t="s">
        <v>14</v>
      </c>
      <c r="C35" s="18">
        <v>3437</v>
      </c>
      <c r="D35" s="18">
        <f>66+1951</f>
        <v>2017</v>
      </c>
      <c r="E35" s="18">
        <v>25</v>
      </c>
      <c r="F35" s="18"/>
      <c r="G35" s="18"/>
      <c r="H35" s="18"/>
      <c r="I35" s="26">
        <f t="shared" si="2"/>
        <v>6932429</v>
      </c>
      <c r="J35" s="26">
        <f t="shared" si="3"/>
        <v>85925</v>
      </c>
      <c r="K35" s="26">
        <f t="shared" si="4"/>
        <v>0</v>
      </c>
      <c r="L35" s="26">
        <f t="shared" si="5"/>
        <v>0</v>
      </c>
      <c r="M35" s="26">
        <f t="shared" si="6"/>
        <v>0</v>
      </c>
    </row>
    <row r="36" spans="1:13" ht="35.25" customHeight="1">
      <c r="A36" s="19" t="s">
        <v>30</v>
      </c>
      <c r="B36" s="20" t="s">
        <v>15</v>
      </c>
      <c r="C36" s="18">
        <v>6269</v>
      </c>
      <c r="D36" s="18">
        <v>1072</v>
      </c>
      <c r="E36" s="18"/>
      <c r="F36" s="18"/>
      <c r="G36" s="18"/>
      <c r="H36" s="18"/>
      <c r="I36" s="26">
        <f t="shared" si="2"/>
        <v>6720368</v>
      </c>
      <c r="J36" s="26">
        <f t="shared" si="3"/>
        <v>0</v>
      </c>
      <c r="K36" s="26">
        <f t="shared" si="4"/>
        <v>0</v>
      </c>
      <c r="L36" s="26">
        <f t="shared" si="5"/>
        <v>0</v>
      </c>
      <c r="M36" s="26">
        <f t="shared" si="6"/>
        <v>0</v>
      </c>
    </row>
    <row r="37" spans="1:13" ht="35.25" customHeight="1">
      <c r="A37" s="19" t="s">
        <v>31</v>
      </c>
      <c r="B37" s="20" t="s">
        <v>16</v>
      </c>
      <c r="C37" s="18">
        <v>1448</v>
      </c>
      <c r="D37" s="18">
        <v>209</v>
      </c>
      <c r="E37" s="18"/>
      <c r="F37" s="18"/>
      <c r="G37" s="18"/>
      <c r="H37" s="18"/>
      <c r="I37" s="26">
        <f t="shared" si="2"/>
        <v>302632</v>
      </c>
      <c r="J37" s="26">
        <f t="shared" si="3"/>
        <v>0</v>
      </c>
      <c r="K37" s="26">
        <f t="shared" si="4"/>
        <v>0</v>
      </c>
      <c r="L37" s="26">
        <f t="shared" si="5"/>
        <v>0</v>
      </c>
      <c r="M37" s="26">
        <f t="shared" si="6"/>
        <v>0</v>
      </c>
    </row>
    <row r="38" spans="1:13" ht="35.25" customHeight="1">
      <c r="A38" s="19" t="s">
        <v>32</v>
      </c>
      <c r="B38" s="20" t="s">
        <v>17</v>
      </c>
      <c r="C38" s="18">
        <v>3251</v>
      </c>
      <c r="D38" s="18">
        <v>373</v>
      </c>
      <c r="E38" s="18"/>
      <c r="F38" s="18"/>
      <c r="G38" s="18"/>
      <c r="H38" s="18"/>
      <c r="I38" s="26">
        <f t="shared" si="2"/>
        <v>1212623</v>
      </c>
      <c r="J38" s="26">
        <f t="shared" si="3"/>
        <v>0</v>
      </c>
      <c r="K38" s="26">
        <f t="shared" si="4"/>
        <v>0</v>
      </c>
      <c r="L38" s="26">
        <f t="shared" si="5"/>
        <v>0</v>
      </c>
      <c r="M38" s="26">
        <f t="shared" si="6"/>
        <v>0</v>
      </c>
    </row>
    <row r="39" spans="1:13" ht="35.25" customHeight="1">
      <c r="A39" s="19" t="s">
        <v>49</v>
      </c>
      <c r="B39" s="20" t="s">
        <v>18</v>
      </c>
      <c r="C39" s="18">
        <v>3958</v>
      </c>
      <c r="D39" s="18">
        <v>0</v>
      </c>
      <c r="E39" s="18"/>
      <c r="F39" s="18"/>
      <c r="G39" s="18"/>
      <c r="H39" s="18"/>
      <c r="I39" s="26">
        <f t="shared" si="2"/>
        <v>0</v>
      </c>
      <c r="J39" s="26">
        <f t="shared" si="3"/>
        <v>0</v>
      </c>
      <c r="K39" s="26">
        <f t="shared" si="4"/>
        <v>0</v>
      </c>
      <c r="L39" s="26">
        <f t="shared" si="5"/>
        <v>0</v>
      </c>
      <c r="M39" s="26">
        <f t="shared" si="6"/>
        <v>0</v>
      </c>
    </row>
    <row r="40" spans="1:13" ht="35.25" customHeight="1">
      <c r="A40" s="19" t="s">
        <v>35</v>
      </c>
      <c r="B40" s="20" t="s">
        <v>19</v>
      </c>
      <c r="C40" s="18">
        <v>1768</v>
      </c>
      <c r="D40" s="18">
        <v>10602</v>
      </c>
      <c r="E40" s="18"/>
      <c r="F40" s="18"/>
      <c r="G40" s="18"/>
      <c r="H40" s="18"/>
      <c r="I40" s="26">
        <f t="shared" si="2"/>
        <v>18744336</v>
      </c>
      <c r="J40" s="26">
        <f t="shared" si="3"/>
        <v>0</v>
      </c>
      <c r="K40" s="26">
        <f t="shared" si="4"/>
        <v>0</v>
      </c>
      <c r="L40" s="26">
        <f t="shared" si="5"/>
        <v>0</v>
      </c>
      <c r="M40" s="26">
        <f t="shared" si="6"/>
        <v>0</v>
      </c>
    </row>
    <row r="41" spans="1:13" ht="35.25" customHeight="1">
      <c r="A41" s="19" t="s">
        <v>50</v>
      </c>
      <c r="B41" s="20" t="s">
        <v>20</v>
      </c>
      <c r="C41" s="18">
        <v>8241</v>
      </c>
      <c r="D41" s="18">
        <v>144</v>
      </c>
      <c r="E41" s="18"/>
      <c r="F41" s="18"/>
      <c r="G41" s="18"/>
      <c r="H41" s="18"/>
      <c r="I41" s="26">
        <f t="shared" si="2"/>
        <v>1186704</v>
      </c>
      <c r="J41" s="26">
        <f t="shared" si="3"/>
        <v>0</v>
      </c>
      <c r="K41" s="26">
        <f t="shared" si="4"/>
        <v>0</v>
      </c>
      <c r="L41" s="26">
        <f t="shared" si="5"/>
        <v>0</v>
      </c>
      <c r="M41" s="26">
        <f t="shared" si="6"/>
        <v>0</v>
      </c>
    </row>
    <row r="42" spans="1:13" ht="35.25" customHeight="1">
      <c r="A42" s="19" t="s">
        <v>53</v>
      </c>
      <c r="B42" s="20" t="s">
        <v>21</v>
      </c>
      <c r="C42" s="18">
        <v>9451</v>
      </c>
      <c r="D42" s="18">
        <v>194</v>
      </c>
      <c r="E42" s="18"/>
      <c r="F42" s="18"/>
      <c r="G42" s="18"/>
      <c r="H42" s="18"/>
      <c r="I42" s="26">
        <f t="shared" si="2"/>
        <v>1833494</v>
      </c>
      <c r="J42" s="26">
        <f t="shared" si="3"/>
        <v>0</v>
      </c>
      <c r="K42" s="26">
        <f t="shared" si="4"/>
        <v>0</v>
      </c>
      <c r="L42" s="26">
        <f t="shared" si="5"/>
        <v>0</v>
      </c>
      <c r="M42" s="26">
        <f t="shared" si="6"/>
        <v>0</v>
      </c>
    </row>
    <row r="43" spans="1:13" ht="35.25" customHeight="1">
      <c r="A43" s="19" t="s">
        <v>54</v>
      </c>
      <c r="B43" s="20" t="s">
        <v>22</v>
      </c>
      <c r="C43" s="18">
        <v>7437</v>
      </c>
      <c r="D43" s="18">
        <v>311</v>
      </c>
      <c r="E43" s="18"/>
      <c r="F43" s="18"/>
      <c r="G43" s="18"/>
      <c r="H43" s="18"/>
      <c r="I43" s="26">
        <f t="shared" si="2"/>
        <v>2312907</v>
      </c>
      <c r="J43" s="26">
        <f t="shared" si="3"/>
        <v>0</v>
      </c>
      <c r="K43" s="26">
        <f t="shared" si="4"/>
        <v>0</v>
      </c>
      <c r="L43" s="26">
        <f t="shared" si="5"/>
        <v>0</v>
      </c>
      <c r="M43" s="26">
        <f t="shared" si="6"/>
        <v>0</v>
      </c>
    </row>
    <row r="44" spans="1:13" ht="35.25" customHeight="1">
      <c r="A44" s="19" t="s">
        <v>55</v>
      </c>
      <c r="B44" s="20" t="s">
        <v>23</v>
      </c>
      <c r="C44" s="18">
        <v>7156</v>
      </c>
      <c r="D44" s="18">
        <v>486</v>
      </c>
      <c r="E44" s="18"/>
      <c r="F44" s="18"/>
      <c r="G44" s="18"/>
      <c r="H44" s="18"/>
      <c r="I44" s="26">
        <f t="shared" si="2"/>
        <v>3477816</v>
      </c>
      <c r="J44" s="26">
        <f t="shared" si="3"/>
        <v>0</v>
      </c>
      <c r="K44" s="26">
        <f t="shared" si="4"/>
        <v>0</v>
      </c>
      <c r="L44" s="26">
        <f t="shared" si="5"/>
        <v>0</v>
      </c>
      <c r="M44" s="26">
        <f t="shared" si="6"/>
        <v>0</v>
      </c>
    </row>
    <row r="45" spans="1:13" ht="35.25" customHeight="1">
      <c r="A45" s="19" t="s">
        <v>56</v>
      </c>
      <c r="B45" s="20" t="s">
        <v>24</v>
      </c>
      <c r="C45" s="18">
        <v>448</v>
      </c>
      <c r="D45" s="18">
        <v>1331</v>
      </c>
      <c r="E45" s="18"/>
      <c r="F45" s="18"/>
      <c r="G45" s="18"/>
      <c r="H45" s="18"/>
      <c r="I45" s="26">
        <f t="shared" si="2"/>
        <v>596288</v>
      </c>
      <c r="J45" s="26">
        <f t="shared" si="3"/>
        <v>0</v>
      </c>
      <c r="K45" s="26">
        <f t="shared" si="4"/>
        <v>0</v>
      </c>
      <c r="L45" s="26">
        <f t="shared" si="5"/>
        <v>0</v>
      </c>
      <c r="M45" s="26">
        <f t="shared" si="6"/>
        <v>0</v>
      </c>
    </row>
    <row r="46" spans="1:13" ht="35.25" customHeight="1">
      <c r="A46" s="19" t="s">
        <v>57</v>
      </c>
      <c r="B46" s="21" t="s">
        <v>66</v>
      </c>
      <c r="C46" s="18"/>
      <c r="D46" s="18">
        <f>D47+D48+D49+D50</f>
        <v>12245</v>
      </c>
      <c r="E46" s="18">
        <f>E47+E48+E49+E50</f>
        <v>6564</v>
      </c>
      <c r="F46" s="18">
        <f>F47+F48+F49+F50</f>
        <v>90</v>
      </c>
      <c r="G46" s="18">
        <f>G47+G48+G49+G50</f>
        <v>11</v>
      </c>
      <c r="H46" s="18">
        <f aca="true" t="shared" si="11" ref="H46:M46">H47+H48+H49+H50</f>
        <v>0</v>
      </c>
      <c r="I46" s="18">
        <f t="shared" si="11"/>
        <v>7577799</v>
      </c>
      <c r="J46" s="18">
        <f t="shared" si="11"/>
        <v>4019024</v>
      </c>
      <c r="K46" s="18">
        <f t="shared" si="11"/>
        <v>37875</v>
      </c>
      <c r="L46" s="18">
        <f t="shared" si="11"/>
        <v>3300</v>
      </c>
      <c r="M46" s="18">
        <f t="shared" si="11"/>
        <v>0</v>
      </c>
    </row>
    <row r="47" spans="1:13" ht="35.25" customHeight="1">
      <c r="A47" s="19" t="s">
        <v>28</v>
      </c>
      <c r="B47" s="20" t="s">
        <v>67</v>
      </c>
      <c r="C47" s="18">
        <v>1115</v>
      </c>
      <c r="D47" s="18">
        <v>2862</v>
      </c>
      <c r="E47" s="18">
        <v>1187</v>
      </c>
      <c r="F47" s="18"/>
      <c r="G47" s="18"/>
      <c r="H47" s="18"/>
      <c r="I47" s="26">
        <f t="shared" si="2"/>
        <v>3191130</v>
      </c>
      <c r="J47" s="26">
        <f t="shared" si="3"/>
        <v>1323505</v>
      </c>
      <c r="K47" s="26">
        <f t="shared" si="4"/>
        <v>0</v>
      </c>
      <c r="L47" s="26">
        <f t="shared" si="5"/>
        <v>0</v>
      </c>
      <c r="M47" s="26">
        <f t="shared" si="6"/>
        <v>0</v>
      </c>
    </row>
    <row r="48" spans="1:13" ht="35.25" customHeight="1">
      <c r="A48" s="19" t="s">
        <v>30</v>
      </c>
      <c r="B48" s="20" t="s">
        <v>68</v>
      </c>
      <c r="C48" s="18">
        <v>748</v>
      </c>
      <c r="D48" s="18">
        <v>2853</v>
      </c>
      <c r="E48" s="18">
        <v>2353</v>
      </c>
      <c r="F48" s="18"/>
      <c r="G48" s="18"/>
      <c r="H48" s="18"/>
      <c r="I48" s="26">
        <f t="shared" si="2"/>
        <v>2134044</v>
      </c>
      <c r="J48" s="26">
        <f t="shared" si="3"/>
        <v>1760044</v>
      </c>
      <c r="K48" s="26">
        <f t="shared" si="4"/>
        <v>0</v>
      </c>
      <c r="L48" s="26">
        <f t="shared" si="5"/>
        <v>0</v>
      </c>
      <c r="M48" s="26">
        <f t="shared" si="6"/>
        <v>0</v>
      </c>
    </row>
    <row r="49" spans="1:13" ht="35.25" customHeight="1">
      <c r="A49" s="19" t="s">
        <v>31</v>
      </c>
      <c r="B49" s="20" t="s">
        <v>69</v>
      </c>
      <c r="C49" s="18">
        <v>2475</v>
      </c>
      <c r="D49" s="18">
        <f>94+41</f>
        <v>135</v>
      </c>
      <c r="E49" s="18">
        <v>13</v>
      </c>
      <c r="F49" s="18">
        <v>5</v>
      </c>
      <c r="G49" s="18"/>
      <c r="H49" s="18"/>
      <c r="I49" s="26">
        <f t="shared" si="2"/>
        <v>334125</v>
      </c>
      <c r="J49" s="26">
        <f t="shared" si="3"/>
        <v>32175</v>
      </c>
      <c r="K49" s="26">
        <f t="shared" si="4"/>
        <v>12375</v>
      </c>
      <c r="L49" s="26">
        <f t="shared" si="5"/>
        <v>0</v>
      </c>
      <c r="M49" s="26">
        <f t="shared" si="6"/>
        <v>0</v>
      </c>
    </row>
    <row r="50" spans="1:13" ht="35.25" customHeight="1">
      <c r="A50" s="19" t="s">
        <v>32</v>
      </c>
      <c r="B50" s="20" t="s">
        <v>70</v>
      </c>
      <c r="C50" s="18">
        <v>300</v>
      </c>
      <c r="D50" s="18">
        <f>15+25+6350+5</f>
        <v>6395</v>
      </c>
      <c r="E50" s="18">
        <v>3011</v>
      </c>
      <c r="F50" s="18">
        <v>85</v>
      </c>
      <c r="G50" s="18">
        <v>11</v>
      </c>
      <c r="H50" s="18"/>
      <c r="I50" s="26">
        <f t="shared" si="2"/>
        <v>1918500</v>
      </c>
      <c r="J50" s="26">
        <f t="shared" si="3"/>
        <v>903300</v>
      </c>
      <c r="K50" s="26">
        <f t="shared" si="4"/>
        <v>25500</v>
      </c>
      <c r="L50" s="26">
        <f t="shared" si="5"/>
        <v>3300</v>
      </c>
      <c r="M50" s="26">
        <f t="shared" si="6"/>
        <v>0</v>
      </c>
    </row>
    <row r="51" spans="1:13" ht="35.25" customHeight="1">
      <c r="A51" s="19" t="s">
        <v>58</v>
      </c>
      <c r="B51" s="21" t="s">
        <v>25</v>
      </c>
      <c r="C51" s="18"/>
      <c r="D51" s="18">
        <f>D52</f>
        <v>3325</v>
      </c>
      <c r="E51" s="18">
        <f>E52</f>
        <v>2640</v>
      </c>
      <c r="F51" s="18">
        <f>F52</f>
        <v>506</v>
      </c>
      <c r="G51" s="18">
        <f>G52</f>
        <v>327</v>
      </c>
      <c r="H51" s="18">
        <f aca="true" t="shared" si="12" ref="H51:M51">H52</f>
        <v>0</v>
      </c>
      <c r="I51" s="18">
        <f t="shared" si="12"/>
        <v>4139625</v>
      </c>
      <c r="J51" s="18">
        <f t="shared" si="12"/>
        <v>3286800</v>
      </c>
      <c r="K51" s="18">
        <f t="shared" si="12"/>
        <v>629970</v>
      </c>
      <c r="L51" s="18">
        <f t="shared" si="12"/>
        <v>407115</v>
      </c>
      <c r="M51" s="18">
        <f t="shared" si="12"/>
        <v>0</v>
      </c>
    </row>
    <row r="52" spans="1:13" ht="35.25" customHeight="1">
      <c r="A52" s="19">
        <v>1</v>
      </c>
      <c r="B52" s="20" t="s">
        <v>26</v>
      </c>
      <c r="C52" s="18">
        <v>1245</v>
      </c>
      <c r="D52" s="18">
        <v>3325</v>
      </c>
      <c r="E52" s="18">
        <v>2640</v>
      </c>
      <c r="F52" s="18">
        <v>506</v>
      </c>
      <c r="G52" s="18">
        <v>327</v>
      </c>
      <c r="H52" s="18"/>
      <c r="I52" s="26">
        <f t="shared" si="2"/>
        <v>4139625</v>
      </c>
      <c r="J52" s="26">
        <f t="shared" si="3"/>
        <v>3286800</v>
      </c>
      <c r="K52" s="26">
        <f t="shared" si="4"/>
        <v>629970</v>
      </c>
      <c r="L52" s="26">
        <f t="shared" si="5"/>
        <v>407115</v>
      </c>
      <c r="M52" s="26">
        <f t="shared" si="6"/>
        <v>0</v>
      </c>
    </row>
    <row r="53" spans="1:13" ht="49.5" customHeight="1">
      <c r="A53" s="19" t="s">
        <v>74</v>
      </c>
      <c r="B53" s="20" t="s">
        <v>76</v>
      </c>
      <c r="C53" s="18">
        <v>24</v>
      </c>
      <c r="D53" s="18">
        <f>D12+D23+D35+D36+D37+D38+D41+D42+D43+D44</f>
        <v>95087</v>
      </c>
      <c r="E53" s="18">
        <f>E12+E23+E35+E36+E37+E38+E41+E42+E43+E44</f>
        <v>18250</v>
      </c>
      <c r="F53" s="18">
        <v>7177</v>
      </c>
      <c r="G53" s="18">
        <v>1299</v>
      </c>
      <c r="H53" s="18">
        <f>H12+H23+H35+H36+H37+H38+H41+H42+H43+H44</f>
        <v>0</v>
      </c>
      <c r="I53" s="26">
        <f t="shared" si="2"/>
        <v>2282088</v>
      </c>
      <c r="J53" s="26">
        <f t="shared" si="3"/>
        <v>438000</v>
      </c>
      <c r="K53" s="26">
        <f t="shared" si="4"/>
        <v>172248</v>
      </c>
      <c r="L53" s="26">
        <f t="shared" si="5"/>
        <v>31176</v>
      </c>
      <c r="M53" s="26">
        <f t="shared" si="6"/>
        <v>0</v>
      </c>
    </row>
    <row r="54" spans="1:13" ht="47.25" customHeight="1">
      <c r="A54" s="19" t="s">
        <v>75</v>
      </c>
      <c r="B54" s="20" t="s">
        <v>77</v>
      </c>
      <c r="C54" s="18">
        <v>293</v>
      </c>
      <c r="D54" s="18">
        <v>290</v>
      </c>
      <c r="E54" s="18">
        <v>91</v>
      </c>
      <c r="F54" s="18">
        <v>26</v>
      </c>
      <c r="G54" s="18"/>
      <c r="H54" s="18"/>
      <c r="I54" s="26">
        <f t="shared" si="2"/>
        <v>84970</v>
      </c>
      <c r="J54" s="26">
        <f t="shared" si="3"/>
        <v>26663</v>
      </c>
      <c r="K54" s="26">
        <f t="shared" si="4"/>
        <v>7618</v>
      </c>
      <c r="L54" s="26">
        <f t="shared" si="5"/>
        <v>0</v>
      </c>
      <c r="M54" s="26">
        <f t="shared" si="6"/>
        <v>0</v>
      </c>
    </row>
    <row r="55" spans="1:13" ht="46.5" customHeight="1">
      <c r="A55" s="19" t="s">
        <v>78</v>
      </c>
      <c r="B55" s="24" t="s">
        <v>79</v>
      </c>
      <c r="C55" s="25">
        <v>65</v>
      </c>
      <c r="D55" s="18">
        <v>2640</v>
      </c>
      <c r="E55" s="18"/>
      <c r="F55" s="18">
        <v>1220</v>
      </c>
      <c r="G55" s="18"/>
      <c r="H55" s="18">
        <v>126</v>
      </c>
      <c r="I55" s="26">
        <f t="shared" si="2"/>
        <v>171600</v>
      </c>
      <c r="J55" s="26">
        <f t="shared" si="3"/>
        <v>0</v>
      </c>
      <c r="K55" s="26">
        <f t="shared" si="4"/>
        <v>79300</v>
      </c>
      <c r="L55" s="26">
        <f t="shared" si="5"/>
        <v>0</v>
      </c>
      <c r="M55" s="26">
        <f t="shared" si="6"/>
        <v>8190</v>
      </c>
    </row>
    <row r="56" spans="1:13" ht="46.5" customHeight="1">
      <c r="A56" s="19" t="s">
        <v>85</v>
      </c>
      <c r="B56" s="24" t="s">
        <v>84</v>
      </c>
      <c r="C56" s="18">
        <v>427</v>
      </c>
      <c r="D56" s="18">
        <v>185</v>
      </c>
      <c r="E56" s="18"/>
      <c r="F56" s="18">
        <v>480</v>
      </c>
      <c r="G56" s="18"/>
      <c r="H56" s="18"/>
      <c r="I56" s="26">
        <f t="shared" si="2"/>
        <v>78995</v>
      </c>
      <c r="J56" s="26">
        <f t="shared" si="3"/>
        <v>0</v>
      </c>
      <c r="K56" s="26">
        <f t="shared" si="4"/>
        <v>204960</v>
      </c>
      <c r="L56" s="26">
        <f t="shared" si="5"/>
        <v>0</v>
      </c>
      <c r="M56" s="26">
        <f t="shared" si="6"/>
        <v>0</v>
      </c>
    </row>
    <row r="57" spans="1:13" ht="35.25" customHeight="1">
      <c r="A57" s="19" t="s">
        <v>86</v>
      </c>
      <c r="B57" s="24" t="s">
        <v>87</v>
      </c>
      <c r="C57" s="18">
        <v>14</v>
      </c>
      <c r="D57" s="18">
        <v>95087</v>
      </c>
      <c r="E57" s="18">
        <v>18250</v>
      </c>
      <c r="F57" s="18">
        <v>7177</v>
      </c>
      <c r="G57" s="18">
        <v>1299</v>
      </c>
      <c r="H57" s="18"/>
      <c r="I57" s="26">
        <f t="shared" si="2"/>
        <v>1331218</v>
      </c>
      <c r="J57" s="26">
        <f t="shared" si="3"/>
        <v>255500</v>
      </c>
      <c r="K57" s="26">
        <f t="shared" si="4"/>
        <v>100478</v>
      </c>
      <c r="L57" s="26">
        <f t="shared" si="5"/>
        <v>18186</v>
      </c>
      <c r="M57" s="26">
        <f t="shared" si="6"/>
        <v>0</v>
      </c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b.mareva</dc:creator>
  <cp:keywords/>
  <dc:description/>
  <cp:lastModifiedBy>Bozhidarka P Mareva</cp:lastModifiedBy>
  <cp:lastPrinted>2014-01-28T09:59:44Z</cp:lastPrinted>
  <dcterms:created xsi:type="dcterms:W3CDTF">2012-01-30T08:34:13Z</dcterms:created>
  <dcterms:modified xsi:type="dcterms:W3CDTF">2014-01-31T12:48:57Z</dcterms:modified>
  <cp:category/>
  <cp:version/>
  <cp:contentType/>
  <cp:contentStatus/>
</cp:coreProperties>
</file>