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0" i="1" l="1"/>
  <c r="D59" i="1"/>
  <c r="H58" i="1"/>
  <c r="G58" i="1"/>
  <c r="F58" i="1"/>
  <c r="E58" i="1"/>
  <c r="D56" i="1"/>
  <c r="D55" i="1"/>
  <c r="E54" i="1"/>
  <c r="D53" i="1"/>
  <c r="D52" i="1"/>
  <c r="H50" i="1"/>
  <c r="G50" i="1"/>
  <c r="F50" i="1"/>
  <c r="E50" i="1"/>
  <c r="D50" i="1"/>
  <c r="D49" i="1"/>
  <c r="D48" i="1"/>
  <c r="H45" i="1"/>
  <c r="G45" i="1"/>
  <c r="F45" i="1"/>
  <c r="E45" i="1"/>
  <c r="D43" i="1"/>
  <c r="D35" i="1"/>
  <c r="H34" i="1"/>
  <c r="G34" i="1"/>
  <c r="F34" i="1"/>
  <c r="E34" i="1"/>
  <c r="D34" i="1"/>
  <c r="D33" i="1"/>
  <c r="H27" i="1"/>
  <c r="G27" i="1"/>
  <c r="F27" i="1"/>
  <c r="E27" i="1"/>
  <c r="D27" i="1"/>
  <c r="H21" i="1"/>
  <c r="G21" i="1"/>
  <c r="F21" i="1"/>
  <c r="E21" i="1"/>
  <c r="D21" i="1"/>
  <c r="H12" i="1"/>
  <c r="G12" i="1"/>
  <c r="F12" i="1"/>
  <c r="F4" i="1" s="1"/>
  <c r="E12" i="1"/>
  <c r="D12" i="1"/>
  <c r="D54" i="1" s="1"/>
  <c r="H5" i="1"/>
  <c r="G5" i="1"/>
  <c r="G4" i="1" s="1"/>
  <c r="F5" i="1"/>
  <c r="E5" i="1"/>
  <c r="E4" i="1" s="1"/>
  <c r="D5" i="1"/>
  <c r="H4" i="1"/>
  <c r="D45" i="1" l="1"/>
  <c r="D4" i="1" s="1"/>
  <c r="D58" i="1"/>
</calcChain>
</file>

<file path=xl/sharedStrings.xml><?xml version="1.0" encoding="utf-8"?>
<sst xmlns="http://schemas.openxmlformats.org/spreadsheetml/2006/main" count="107" uniqueCount="89">
  <si>
    <t>Информация за  броя на децата и учениците, финансирани от министерства, по които са разчетени средствата за образование съгласно информационната система на МОН АдминМ / съгл. чл. 41а, ал. 14, т. 1 от ЗНП и  РМС № 859 от 2015 г. /</t>
  </si>
  <si>
    <t>Единен разходен стандарт за 2016 г.</t>
  </si>
  <si>
    <t>Министерство на образованието и науката</t>
  </si>
  <si>
    <t>Министерство на земеделието и храните</t>
  </si>
  <si>
    <t>Министерство на културата</t>
  </si>
  <si>
    <t>Министерство на младежта и спорта</t>
  </si>
  <si>
    <t>Министерство на отбраната</t>
  </si>
  <si>
    <t>ДЕЙНОСТ</t>
  </si>
  <si>
    <t>Брой деца/ученици</t>
  </si>
  <si>
    <t>І.</t>
  </si>
  <si>
    <t>Детски градини</t>
  </si>
  <si>
    <t>1.</t>
  </si>
  <si>
    <t>Целодневна деткска градина и обединено детско заведение за деца от 3 до 4 години (включително)</t>
  </si>
  <si>
    <t>2.</t>
  </si>
  <si>
    <t>Целодневна деткска градина и обединено детско заведение за деца от 3 до 4 години (включително) в населено място с до 1500 жители</t>
  </si>
  <si>
    <t>3.</t>
  </si>
  <si>
    <t>Яслена група към целедневна детска градина  и обединено детско заведение</t>
  </si>
  <si>
    <t>4.</t>
  </si>
  <si>
    <t>Подгодвителна целодневна група в  детска градина,   обединено детско заведение и в училище</t>
  </si>
  <si>
    <t xml:space="preserve">5.  </t>
  </si>
  <si>
    <t xml:space="preserve">Подготвителна полудневна група в детска градина, обединено детско заведение или в училище </t>
  </si>
  <si>
    <t xml:space="preserve">6. </t>
  </si>
  <si>
    <t>Специална детска градина за деца с умствена изостаналост, нарушено зрение, езиково-говорни нарушения и увреден слух</t>
  </si>
  <si>
    <t>ІІ.</t>
  </si>
  <si>
    <t>Общообразователни училища</t>
  </si>
  <si>
    <t>1 група</t>
  </si>
  <si>
    <t>2 група</t>
  </si>
  <si>
    <t>3 група</t>
  </si>
  <si>
    <t>4 група</t>
  </si>
  <si>
    <t>5 група</t>
  </si>
  <si>
    <t>6 група</t>
  </si>
  <si>
    <t>7 група</t>
  </si>
  <si>
    <t>Паралелки с профил "Изкуства" -музика, изобразително изкуство, хореография и християнско изкуство</t>
  </si>
  <si>
    <t>ІІІ.</t>
  </si>
  <si>
    <t>Училища за изкуство и култура</t>
  </si>
  <si>
    <t>Училище за музикални и сценични изкуства</t>
  </si>
  <si>
    <t>Училище за изящни и приложни изкуства</t>
  </si>
  <si>
    <t>Училище по култура</t>
  </si>
  <si>
    <t>ІV.</t>
  </si>
  <si>
    <t>Спортно училище</t>
  </si>
  <si>
    <t>V</t>
  </si>
  <si>
    <t xml:space="preserve">Професионални училища, професионални гимназии и паралелки за професионална квалификация в СОУ и в гимназии </t>
  </si>
  <si>
    <t xml:space="preserve">Дневна форма на обучение </t>
  </si>
  <si>
    <t>Транспорт</t>
  </si>
  <si>
    <t xml:space="preserve">2. </t>
  </si>
  <si>
    <t>Селско, горско,  рибно стопанство и  ветеринарна медицина</t>
  </si>
  <si>
    <t xml:space="preserve">Физически науки, информатика, техника, здравеопазване, опазване на околната среда,  производство и преработка, архитектура и строителство </t>
  </si>
  <si>
    <t>Услуги за личността</t>
  </si>
  <si>
    <t>5.</t>
  </si>
  <si>
    <t>Стопанско управление и администрация и социални услуги</t>
  </si>
  <si>
    <t>6.</t>
  </si>
  <si>
    <t>Изобразителни изкуства, дизайн, художествени занаяти</t>
  </si>
  <si>
    <t>VІ.</t>
  </si>
  <si>
    <t>Специални училища</t>
  </si>
  <si>
    <t xml:space="preserve">Училище за ученици с умствена изостаналост </t>
  </si>
  <si>
    <t xml:space="preserve">Училище-интернат  за ученици с умствена изостаналост </t>
  </si>
  <si>
    <t>Болнично училище</t>
  </si>
  <si>
    <t>Оздравителни училища І-VІІІ клас</t>
  </si>
  <si>
    <t xml:space="preserve">Оздравителна гимназия </t>
  </si>
  <si>
    <t>Възпитателно училище интернат и социално-педагогически интернат</t>
  </si>
  <si>
    <t>Училище-интернат за ученици с нарушено зрение</t>
  </si>
  <si>
    <t>Училище-интернат за ученици с увреден слух</t>
  </si>
  <si>
    <t>Център за ресурсно подпомагане</t>
  </si>
  <si>
    <t>Училища към местата за лишаване от свобода</t>
  </si>
  <si>
    <t>VІІ.</t>
  </si>
  <si>
    <t>Други форми на обучение</t>
  </si>
  <si>
    <t>Вечерна форма на обучение</t>
  </si>
  <si>
    <t>Задочна форма на обучение</t>
  </si>
  <si>
    <t>Индивидуална форма на обучение</t>
  </si>
  <si>
    <t>Самостоятелна форма на обучение</t>
  </si>
  <si>
    <t>VІІІ.</t>
  </si>
  <si>
    <t>Обслужващи звена</t>
  </si>
  <si>
    <t>Общежитие</t>
  </si>
  <si>
    <t>IX</t>
  </si>
  <si>
    <t>Допълващ стандарт за деца и ученици на ресурсно подпомагане, интегрирани в училища и детски градини</t>
  </si>
  <si>
    <t>Х</t>
  </si>
  <si>
    <t>Допълващ стандарт за подпомагане храненето на децата от подготвителните групи  и учениците от І-ІV клас</t>
  </si>
  <si>
    <t>ХI</t>
  </si>
  <si>
    <t>Допълващ стандарт за материална база</t>
  </si>
  <si>
    <t>ХІІ</t>
  </si>
  <si>
    <t>Допълващ стандарт за ученик в комбинирана форма на обучение</t>
  </si>
  <si>
    <t>ХІІI</t>
  </si>
  <si>
    <t>Целодневна органицзация на учебния ден за обхванатите ученици от І до VI клас и  учениците в средищните училища</t>
  </si>
  <si>
    <t>ХIV</t>
  </si>
  <si>
    <t xml:space="preserve"> Защитени училища</t>
  </si>
  <si>
    <t>ХV</t>
  </si>
  <si>
    <t>Стипендии</t>
  </si>
  <si>
    <t>в т. ч.: за ученик от гимназиален етап на обучение в общообразователно училище и в професионално училище, направление "Стопанско управление и администрация и социални услуги" и "Услуги за личността"</t>
  </si>
  <si>
    <t>за ученик професионално училище (без направление "Стопанско управление и администрация и социални услуги" и "Услуги за личността")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</si>
</sst>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 applyAlignment="1">
      <alignment horizontal="justify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top" wrapText="1"/>
    </xf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justify"/>
    </xf>
    <xf numFmtId="0" fontId="2" fillId="2" borderId="4" xfId="0" applyFont="1" applyFill="1" applyBorder="1"/>
    <xf numFmtId="0" fontId="2" fillId="0" borderId="1" xfId="0" applyFont="1" applyFill="1" applyBorder="1"/>
    <xf numFmtId="0" fontId="4" fillId="0" borderId="6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justify"/>
    </xf>
    <xf numFmtId="0" fontId="2" fillId="2" borderId="7" xfId="0" applyFont="1" applyFill="1" applyBorder="1"/>
    <xf numFmtId="0" fontId="2" fillId="3" borderId="1" xfId="0" applyFont="1" applyFill="1" applyBorder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H4" sqref="H4"/>
    </sheetView>
  </sheetViews>
  <sheetFormatPr defaultRowHeight="15" x14ac:dyDescent="0.25"/>
  <cols>
    <col min="1" max="1" width="4.7109375" customWidth="1"/>
    <col min="2" max="2" width="38.28515625" customWidth="1"/>
    <col min="3" max="3" width="10.140625" customWidth="1"/>
    <col min="4" max="4" width="12.5703125" customWidth="1"/>
    <col min="5" max="5" width="11.28515625" customWidth="1"/>
    <col min="6" max="6" width="11.140625" customWidth="1"/>
    <col min="7" max="7" width="13" customWidth="1"/>
    <col min="8" max="8" width="16" customWidth="1"/>
  </cols>
  <sheetData>
    <row r="1" spans="1:8" ht="60" customHeight="1" thickBot="1" x14ac:dyDescent="0.3">
      <c r="A1" s="1"/>
      <c r="B1" s="2" t="s">
        <v>0</v>
      </c>
      <c r="C1" s="2"/>
      <c r="D1" s="2"/>
      <c r="E1" s="2"/>
      <c r="F1" s="2"/>
      <c r="G1" s="2"/>
      <c r="H1" s="2"/>
    </row>
    <row r="2" spans="1:8" ht="78.75" x14ac:dyDescent="0.25">
      <c r="A2" s="3"/>
      <c r="B2" s="4"/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ht="42.75" x14ac:dyDescent="0.25">
      <c r="A3" s="7"/>
      <c r="B3" s="8" t="s">
        <v>7</v>
      </c>
      <c r="C3" s="9"/>
      <c r="D3" s="10" t="s">
        <v>8</v>
      </c>
      <c r="E3" s="10" t="s">
        <v>8</v>
      </c>
      <c r="F3" s="10" t="s">
        <v>8</v>
      </c>
      <c r="G3" s="10" t="s">
        <v>8</v>
      </c>
      <c r="H3" s="10" t="s">
        <v>8</v>
      </c>
    </row>
    <row r="4" spans="1:8" ht="15.75" x14ac:dyDescent="0.25">
      <c r="A4" s="11"/>
      <c r="B4" s="12"/>
      <c r="C4" s="13"/>
      <c r="D4" s="14">
        <f>D5+D12+D21+D25+D27+D34+D45+D51</f>
        <v>109756</v>
      </c>
      <c r="E4" s="14">
        <f>E5+E12+E21+E25+E27+E34+E45+E51</f>
        <v>21540</v>
      </c>
      <c r="F4" s="14">
        <f>F5+F12+F21+F25+F27+F34+F45+F51</f>
        <v>8904</v>
      </c>
      <c r="G4" s="14">
        <f>G5+G12+G21+G25+G27+G34+G45+G51</f>
        <v>3449</v>
      </c>
      <c r="H4" s="14">
        <f>H5+H12+H21+H25+H27+H34+H45+H51</f>
        <v>386</v>
      </c>
    </row>
    <row r="5" spans="1:8" ht="15.75" x14ac:dyDescent="0.25">
      <c r="A5" s="7" t="s">
        <v>9</v>
      </c>
      <c r="B5" s="15" t="s">
        <v>10</v>
      </c>
      <c r="C5" s="16"/>
      <c r="D5" s="17">
        <f>D6+D7+D8+D9+D10+D11</f>
        <v>96</v>
      </c>
      <c r="E5" s="17">
        <f>E6+E7+E8+E9+E10+E11</f>
        <v>0</v>
      </c>
      <c r="F5" s="17">
        <f>F6+F7+F8+F9+F10+F11</f>
        <v>254</v>
      </c>
      <c r="G5" s="17">
        <f>G6+G7+G8+G9+G10+G11</f>
        <v>0</v>
      </c>
      <c r="H5" s="17">
        <f>H6+H7+H8+H9+H10+H11</f>
        <v>386</v>
      </c>
    </row>
    <row r="6" spans="1:8" ht="47.25" x14ac:dyDescent="0.25">
      <c r="A6" s="18" t="s">
        <v>11</v>
      </c>
      <c r="B6" s="19" t="s">
        <v>12</v>
      </c>
      <c r="C6" s="17">
        <v>1669</v>
      </c>
      <c r="D6" s="17"/>
      <c r="E6" s="17"/>
      <c r="F6" s="17">
        <v>50</v>
      </c>
      <c r="G6" s="17"/>
      <c r="H6" s="17">
        <v>160</v>
      </c>
    </row>
    <row r="7" spans="1:8" ht="63" x14ac:dyDescent="0.25">
      <c r="A7" s="18" t="s">
        <v>13</v>
      </c>
      <c r="B7" s="19" t="s">
        <v>14</v>
      </c>
      <c r="C7" s="17">
        <v>1802</v>
      </c>
      <c r="D7" s="17"/>
      <c r="E7" s="17"/>
      <c r="F7" s="17"/>
      <c r="G7" s="17"/>
      <c r="H7" s="17"/>
    </row>
    <row r="8" spans="1:8" ht="47.25" x14ac:dyDescent="0.25">
      <c r="A8" s="18" t="s">
        <v>15</v>
      </c>
      <c r="B8" s="19" t="s">
        <v>16</v>
      </c>
      <c r="C8" s="17">
        <v>1159</v>
      </c>
      <c r="D8" s="17"/>
      <c r="E8" s="17"/>
      <c r="F8" s="17"/>
      <c r="G8" s="17"/>
      <c r="H8" s="17">
        <v>40</v>
      </c>
    </row>
    <row r="9" spans="1:8" ht="47.25" x14ac:dyDescent="0.25">
      <c r="A9" s="18" t="s">
        <v>17</v>
      </c>
      <c r="B9" s="19" t="s">
        <v>18</v>
      </c>
      <c r="C9" s="17">
        <v>1912</v>
      </c>
      <c r="D9" s="17">
        <v>43</v>
      </c>
      <c r="E9" s="17"/>
      <c r="F9" s="17">
        <v>100</v>
      </c>
      <c r="G9" s="17"/>
      <c r="H9" s="17">
        <v>186</v>
      </c>
    </row>
    <row r="10" spans="1:8" ht="47.25" x14ac:dyDescent="0.25">
      <c r="A10" s="18" t="s">
        <v>19</v>
      </c>
      <c r="B10" s="19" t="s">
        <v>20</v>
      </c>
      <c r="C10" s="17">
        <v>1007</v>
      </c>
      <c r="D10" s="17">
        <v>53</v>
      </c>
      <c r="E10" s="17"/>
      <c r="F10" s="17">
        <v>104</v>
      </c>
      <c r="G10" s="17"/>
      <c r="H10" s="17"/>
    </row>
    <row r="11" spans="1:8" ht="63" x14ac:dyDescent="0.25">
      <c r="A11" s="18" t="s">
        <v>21</v>
      </c>
      <c r="B11" s="19" t="s">
        <v>22</v>
      </c>
      <c r="C11" s="17">
        <v>4906</v>
      </c>
      <c r="D11" s="17"/>
      <c r="E11" s="17"/>
      <c r="F11" s="17"/>
      <c r="G11" s="17"/>
      <c r="H11" s="17"/>
    </row>
    <row r="12" spans="1:8" ht="15.75" x14ac:dyDescent="0.25">
      <c r="A12" s="18" t="s">
        <v>23</v>
      </c>
      <c r="B12" s="20" t="s">
        <v>24</v>
      </c>
      <c r="C12" s="17"/>
      <c r="D12" s="17">
        <f>D13+D14+D15+D16+D17+D18+D19+D20</f>
        <v>3994</v>
      </c>
      <c r="E12" s="17">
        <f>E13+E14+E15+E16+E17+E18+E19+E20</f>
        <v>0</v>
      </c>
      <c r="F12" s="17">
        <f>F13+F14+F15+F16+F17+F18+F19+F20</f>
        <v>0</v>
      </c>
      <c r="G12" s="17">
        <f>G13+G14+G15+G16+G17+G18+G19+G20</f>
        <v>0</v>
      </c>
      <c r="H12" s="17">
        <f>H13+H14+H15+H16+H17+H18+H19+H20</f>
        <v>0</v>
      </c>
    </row>
    <row r="13" spans="1:8" ht="15.75" x14ac:dyDescent="0.25">
      <c r="A13" s="18" t="s">
        <v>11</v>
      </c>
      <c r="B13" s="21" t="s">
        <v>25</v>
      </c>
      <c r="C13" s="17">
        <v>1388</v>
      </c>
      <c r="D13" s="17">
        <v>2924</v>
      </c>
      <c r="E13" s="17"/>
      <c r="F13" s="17"/>
      <c r="G13" s="17"/>
      <c r="H13" s="17"/>
    </row>
    <row r="14" spans="1:8" ht="15.75" x14ac:dyDescent="0.25">
      <c r="A14" s="18"/>
      <c r="B14" s="21" t="s">
        <v>26</v>
      </c>
      <c r="C14" s="17">
        <v>1417</v>
      </c>
      <c r="D14" s="17"/>
      <c r="E14" s="17"/>
      <c r="F14" s="17"/>
      <c r="G14" s="17"/>
      <c r="H14" s="17"/>
    </row>
    <row r="15" spans="1:8" ht="15.75" x14ac:dyDescent="0.25">
      <c r="A15" s="18"/>
      <c r="B15" s="21" t="s">
        <v>27</v>
      </c>
      <c r="C15" s="17">
        <v>1459</v>
      </c>
      <c r="D15" s="17">
        <v>594</v>
      </c>
      <c r="E15" s="17"/>
      <c r="F15" s="17"/>
      <c r="G15" s="17"/>
      <c r="H15" s="17"/>
    </row>
    <row r="16" spans="1:8" ht="15.75" x14ac:dyDescent="0.25">
      <c r="A16" s="18"/>
      <c r="B16" s="21" t="s">
        <v>28</v>
      </c>
      <c r="C16" s="17">
        <v>1494</v>
      </c>
      <c r="D16" s="17"/>
      <c r="E16" s="17"/>
      <c r="F16" s="17"/>
      <c r="G16" s="17"/>
      <c r="H16" s="17"/>
    </row>
    <row r="17" spans="1:8" ht="15.75" x14ac:dyDescent="0.25">
      <c r="A17" s="18"/>
      <c r="B17" s="21" t="s">
        <v>29</v>
      </c>
      <c r="C17" s="17">
        <v>1577</v>
      </c>
      <c r="D17" s="17"/>
      <c r="E17" s="17"/>
      <c r="F17" s="17"/>
      <c r="G17" s="17"/>
      <c r="H17" s="17"/>
    </row>
    <row r="18" spans="1:8" ht="15.75" x14ac:dyDescent="0.25">
      <c r="A18" s="18"/>
      <c r="B18" s="21" t="s">
        <v>30</v>
      </c>
      <c r="C18" s="17">
        <v>1605</v>
      </c>
      <c r="D18" s="17">
        <v>31</v>
      </c>
      <c r="E18" s="17"/>
      <c r="F18" s="17"/>
      <c r="G18" s="17"/>
      <c r="H18" s="17"/>
    </row>
    <row r="19" spans="1:8" ht="15.75" x14ac:dyDescent="0.25">
      <c r="A19" s="18"/>
      <c r="B19" s="21" t="s">
        <v>31</v>
      </c>
      <c r="C19" s="17">
        <v>1720</v>
      </c>
      <c r="D19" s="17">
        <v>354</v>
      </c>
      <c r="E19" s="17"/>
      <c r="F19" s="17"/>
      <c r="G19" s="17"/>
      <c r="H19" s="17"/>
    </row>
    <row r="20" spans="1:8" ht="47.25" x14ac:dyDescent="0.25">
      <c r="A20" s="18" t="s">
        <v>13</v>
      </c>
      <c r="B20" s="19" t="s">
        <v>32</v>
      </c>
      <c r="C20" s="17">
        <v>2497</v>
      </c>
      <c r="D20" s="17">
        <v>91</v>
      </c>
      <c r="E20" s="17"/>
      <c r="F20" s="17"/>
      <c r="G20" s="17"/>
      <c r="H20" s="17"/>
    </row>
    <row r="21" spans="1:8" ht="15.75" x14ac:dyDescent="0.25">
      <c r="A21" s="18" t="s">
        <v>33</v>
      </c>
      <c r="B21" s="20" t="s">
        <v>34</v>
      </c>
      <c r="C21" s="17"/>
      <c r="D21" s="17">
        <f>D22+D23+D24</f>
        <v>0</v>
      </c>
      <c r="E21" s="17">
        <f>E22+E23+E24</f>
        <v>0</v>
      </c>
      <c r="F21" s="17">
        <f>F22+F23+F24</f>
        <v>8067</v>
      </c>
      <c r="G21" s="17">
        <f>G22+G23+G24</f>
        <v>0</v>
      </c>
      <c r="H21" s="17">
        <f>H22+H23+H24</f>
        <v>0</v>
      </c>
    </row>
    <row r="22" spans="1:8" ht="31.5" x14ac:dyDescent="0.25">
      <c r="A22" s="18"/>
      <c r="B22" s="19" t="s">
        <v>35</v>
      </c>
      <c r="C22" s="17">
        <v>3483</v>
      </c>
      <c r="D22" s="17"/>
      <c r="E22" s="17"/>
      <c r="F22" s="17">
        <v>3853</v>
      </c>
      <c r="G22" s="17"/>
      <c r="H22" s="17"/>
    </row>
    <row r="23" spans="1:8" ht="31.5" x14ac:dyDescent="0.25">
      <c r="A23" s="18"/>
      <c r="B23" s="19" t="s">
        <v>36</v>
      </c>
      <c r="C23" s="17">
        <v>2631</v>
      </c>
      <c r="D23" s="17"/>
      <c r="E23" s="17"/>
      <c r="F23" s="17">
        <v>2929</v>
      </c>
      <c r="G23" s="17"/>
      <c r="H23" s="17"/>
    </row>
    <row r="24" spans="1:8" ht="15.75" x14ac:dyDescent="0.25">
      <c r="A24" s="18"/>
      <c r="B24" s="19" t="s">
        <v>37</v>
      </c>
      <c r="C24" s="17">
        <v>2497</v>
      </c>
      <c r="D24" s="17"/>
      <c r="E24" s="17"/>
      <c r="F24" s="17">
        <v>1285</v>
      </c>
      <c r="G24" s="17"/>
      <c r="H24" s="17"/>
    </row>
    <row r="25" spans="1:8" ht="15.75" x14ac:dyDescent="0.25">
      <c r="A25" s="18" t="s">
        <v>38</v>
      </c>
      <c r="B25" s="20" t="s">
        <v>39</v>
      </c>
      <c r="C25" s="17">
        <v>2451</v>
      </c>
      <c r="D25" s="17"/>
      <c r="E25" s="17"/>
      <c r="F25" s="17"/>
      <c r="G25" s="17">
        <v>2723</v>
      </c>
      <c r="H25" s="17"/>
    </row>
    <row r="26" spans="1:8" ht="78.75" x14ac:dyDescent="0.25">
      <c r="A26" s="18" t="s">
        <v>40</v>
      </c>
      <c r="B26" s="20" t="s">
        <v>41</v>
      </c>
      <c r="C26" s="17"/>
      <c r="D26" s="17"/>
      <c r="E26" s="17"/>
      <c r="F26" s="17"/>
      <c r="G26" s="17"/>
      <c r="H26" s="17"/>
    </row>
    <row r="27" spans="1:8" ht="15.75" x14ac:dyDescent="0.25">
      <c r="A27" s="18"/>
      <c r="B27" s="19" t="s">
        <v>42</v>
      </c>
      <c r="C27" s="17"/>
      <c r="D27" s="17">
        <f>D28+D29+D30+D31+D32+D33</f>
        <v>70176</v>
      </c>
      <c r="E27" s="17">
        <f>E28+E29+E30+E31+E32+E33</f>
        <v>13605</v>
      </c>
      <c r="F27" s="17">
        <f>F28+F29+F30+F31+F32+F33</f>
        <v>0</v>
      </c>
      <c r="G27" s="17">
        <f>G28+G29+G30+G31+G32+G33</f>
        <v>0</v>
      </c>
      <c r="H27" s="17">
        <f>H28+H29+H30+H31+H32+H33</f>
        <v>0</v>
      </c>
    </row>
    <row r="28" spans="1:8" ht="15.75" x14ac:dyDescent="0.25">
      <c r="A28" s="18" t="s">
        <v>11</v>
      </c>
      <c r="B28" s="19" t="s">
        <v>43</v>
      </c>
      <c r="C28" s="17">
        <v>2350</v>
      </c>
      <c r="D28" s="17">
        <v>7632</v>
      </c>
      <c r="E28" s="17">
        <v>212</v>
      </c>
      <c r="F28" s="17"/>
      <c r="G28" s="17"/>
      <c r="H28" s="17"/>
    </row>
    <row r="29" spans="1:8" ht="31.5" x14ac:dyDescent="0.25">
      <c r="A29" s="18" t="s">
        <v>44</v>
      </c>
      <c r="B29" s="19" t="s">
        <v>45</v>
      </c>
      <c r="C29" s="17">
        <v>2253</v>
      </c>
      <c r="D29" s="17">
        <v>876</v>
      </c>
      <c r="E29" s="17">
        <v>7374</v>
      </c>
      <c r="F29" s="17"/>
      <c r="G29" s="17"/>
      <c r="H29" s="17"/>
    </row>
    <row r="30" spans="1:8" ht="78.75" x14ac:dyDescent="0.25">
      <c r="A30" s="18" t="s">
        <v>15</v>
      </c>
      <c r="B30" s="22" t="s">
        <v>46</v>
      </c>
      <c r="C30" s="17">
        <v>1818</v>
      </c>
      <c r="D30" s="17">
        <v>34035</v>
      </c>
      <c r="E30" s="17">
        <v>2682</v>
      </c>
      <c r="F30" s="17"/>
      <c r="G30" s="17"/>
      <c r="H30" s="17"/>
    </row>
    <row r="31" spans="1:8" ht="15.75" x14ac:dyDescent="0.25">
      <c r="A31" s="18" t="s">
        <v>17</v>
      </c>
      <c r="B31" s="19" t="s">
        <v>47</v>
      </c>
      <c r="C31" s="17">
        <v>1634</v>
      </c>
      <c r="D31" s="17">
        <v>12537</v>
      </c>
      <c r="E31" s="17">
        <v>1611</v>
      </c>
      <c r="F31" s="17"/>
      <c r="G31" s="17"/>
      <c r="H31" s="17"/>
    </row>
    <row r="32" spans="1:8" ht="31.5" x14ac:dyDescent="0.25">
      <c r="A32" s="18" t="s">
        <v>48</v>
      </c>
      <c r="B32" s="19" t="s">
        <v>49</v>
      </c>
      <c r="C32" s="17">
        <v>1466</v>
      </c>
      <c r="D32" s="17">
        <v>13455</v>
      </c>
      <c r="E32" s="17">
        <v>1372</v>
      </c>
      <c r="F32" s="17"/>
      <c r="G32" s="17"/>
      <c r="H32" s="17"/>
    </row>
    <row r="33" spans="1:8" ht="31.5" x14ac:dyDescent="0.25">
      <c r="A33" s="18" t="s">
        <v>50</v>
      </c>
      <c r="B33" s="19" t="s">
        <v>51</v>
      </c>
      <c r="C33" s="17">
        <v>2521</v>
      </c>
      <c r="D33" s="17">
        <f>1444+197</f>
        <v>1641</v>
      </c>
      <c r="E33" s="17">
        <v>354</v>
      </c>
      <c r="F33" s="17"/>
      <c r="G33" s="17"/>
      <c r="H33" s="17"/>
    </row>
    <row r="34" spans="1:8" ht="15.75" x14ac:dyDescent="0.25">
      <c r="A34" s="18" t="s">
        <v>52</v>
      </c>
      <c r="B34" s="20" t="s">
        <v>53</v>
      </c>
      <c r="C34" s="17"/>
      <c r="D34" s="17">
        <f>D35+D37+D38+D39+D41+D42+D36+D40+D43+D44</f>
        <v>19394</v>
      </c>
      <c r="E34" s="17">
        <f>E35+E37+E38+E39+E41+E42+E36+E40+E43+E44</f>
        <v>154</v>
      </c>
      <c r="F34" s="17">
        <f>F35+F37+F38+F39+F41+F42+F36+F40+F43</f>
        <v>0</v>
      </c>
      <c r="G34" s="17">
        <f>G35+G37+G38+G39+G41+G42+G36+G40+G43</f>
        <v>0</v>
      </c>
      <c r="H34" s="17">
        <f>H35+H37+H38+H39+H41+H42+H36+H40+H43</f>
        <v>0</v>
      </c>
    </row>
    <row r="35" spans="1:8" ht="31.5" x14ac:dyDescent="0.25">
      <c r="A35" s="18" t="s">
        <v>11</v>
      </c>
      <c r="B35" s="19" t="s">
        <v>54</v>
      </c>
      <c r="C35" s="17">
        <v>4260</v>
      </c>
      <c r="D35" s="17">
        <f>174+1707</f>
        <v>1881</v>
      </c>
      <c r="E35" s="17">
        <v>154</v>
      </c>
      <c r="F35" s="17"/>
      <c r="G35" s="17"/>
      <c r="H35" s="17"/>
    </row>
    <row r="36" spans="1:8" ht="31.5" x14ac:dyDescent="0.25">
      <c r="A36" s="18" t="s">
        <v>13</v>
      </c>
      <c r="B36" s="19" t="s">
        <v>55</v>
      </c>
      <c r="C36" s="17">
        <v>7780</v>
      </c>
      <c r="D36" s="17">
        <v>883</v>
      </c>
      <c r="E36" s="17"/>
      <c r="F36" s="17"/>
      <c r="G36" s="17"/>
      <c r="H36" s="17"/>
    </row>
    <row r="37" spans="1:8" ht="15.75" x14ac:dyDescent="0.25">
      <c r="A37" s="18" t="s">
        <v>15</v>
      </c>
      <c r="B37" s="19" t="s">
        <v>56</v>
      </c>
      <c r="C37" s="17">
        <v>1841</v>
      </c>
      <c r="D37" s="17">
        <v>239</v>
      </c>
      <c r="E37" s="17"/>
      <c r="F37" s="17"/>
      <c r="G37" s="17"/>
      <c r="H37" s="17"/>
    </row>
    <row r="38" spans="1:8" ht="15.75" x14ac:dyDescent="0.25">
      <c r="A38" s="18" t="s">
        <v>17</v>
      </c>
      <c r="B38" s="19" t="s">
        <v>57</v>
      </c>
      <c r="C38" s="17">
        <v>4034</v>
      </c>
      <c r="D38" s="17">
        <v>108</v>
      </c>
      <c r="E38" s="17"/>
      <c r="F38" s="17"/>
      <c r="G38" s="17"/>
      <c r="H38" s="17"/>
    </row>
    <row r="39" spans="1:8" ht="15.75" x14ac:dyDescent="0.25">
      <c r="A39" s="18" t="s">
        <v>48</v>
      </c>
      <c r="B39" s="19" t="s">
        <v>58</v>
      </c>
      <c r="C39" s="17">
        <v>4911</v>
      </c>
      <c r="D39" s="17"/>
      <c r="E39" s="17"/>
      <c r="F39" s="17"/>
      <c r="G39" s="17"/>
      <c r="H39" s="17"/>
    </row>
    <row r="40" spans="1:8" ht="31.5" x14ac:dyDescent="0.25">
      <c r="A40" s="23">
        <v>6</v>
      </c>
      <c r="B40" s="19" t="s">
        <v>59</v>
      </c>
      <c r="C40" s="17">
        <v>11160</v>
      </c>
      <c r="D40" s="17">
        <v>217</v>
      </c>
      <c r="E40" s="17"/>
      <c r="F40" s="17"/>
      <c r="G40" s="17"/>
      <c r="H40" s="17"/>
    </row>
    <row r="41" spans="1:8" ht="31.5" x14ac:dyDescent="0.25">
      <c r="A41" s="23">
        <v>7</v>
      </c>
      <c r="B41" s="19" t="s">
        <v>60</v>
      </c>
      <c r="C41" s="17">
        <v>9231</v>
      </c>
      <c r="D41" s="17">
        <v>317</v>
      </c>
      <c r="E41" s="17"/>
      <c r="F41" s="17"/>
      <c r="G41" s="17"/>
      <c r="H41" s="17"/>
    </row>
    <row r="42" spans="1:8" ht="31.5" x14ac:dyDescent="0.25">
      <c r="A42" s="23">
        <v>8</v>
      </c>
      <c r="B42" s="19" t="s">
        <v>61</v>
      </c>
      <c r="C42" s="17">
        <v>8907</v>
      </c>
      <c r="D42" s="17">
        <v>401</v>
      </c>
      <c r="E42" s="17"/>
      <c r="F42" s="17"/>
      <c r="G42" s="17"/>
      <c r="H42" s="17"/>
    </row>
    <row r="43" spans="1:8" ht="15.75" x14ac:dyDescent="0.25">
      <c r="A43" s="23">
        <v>9</v>
      </c>
      <c r="B43" s="19" t="s">
        <v>62</v>
      </c>
      <c r="C43" s="17">
        <v>2037</v>
      </c>
      <c r="D43" s="17">
        <f>242+13594</f>
        <v>13836</v>
      </c>
      <c r="E43" s="17"/>
      <c r="F43" s="17"/>
      <c r="G43" s="17"/>
      <c r="H43" s="17"/>
    </row>
    <row r="44" spans="1:8" ht="31.5" x14ac:dyDescent="0.25">
      <c r="A44" s="23">
        <v>10</v>
      </c>
      <c r="B44" s="19" t="s">
        <v>63</v>
      </c>
      <c r="C44" s="17">
        <v>1957</v>
      </c>
      <c r="D44" s="17">
        <v>1512</v>
      </c>
      <c r="E44" s="17"/>
      <c r="F44" s="17"/>
      <c r="G44" s="17"/>
      <c r="H44" s="17"/>
    </row>
    <row r="45" spans="1:8" ht="15.75" x14ac:dyDescent="0.25">
      <c r="A45" s="18" t="s">
        <v>64</v>
      </c>
      <c r="B45" s="20" t="s">
        <v>65</v>
      </c>
      <c r="C45" s="17"/>
      <c r="D45" s="17">
        <f>D46+D47+D48+D49</f>
        <v>13732</v>
      </c>
      <c r="E45" s="17">
        <f>E46+E47+E48+E49</f>
        <v>6088</v>
      </c>
      <c r="F45" s="17">
        <f>F46+F47+F48+F49</f>
        <v>71</v>
      </c>
      <c r="G45" s="17">
        <f>G46+G47+G48+G49</f>
        <v>44</v>
      </c>
      <c r="H45" s="17">
        <f>H46+H47+H48+H49</f>
        <v>0</v>
      </c>
    </row>
    <row r="46" spans="1:8" ht="15.75" x14ac:dyDescent="0.25">
      <c r="A46" s="18" t="s">
        <v>11</v>
      </c>
      <c r="B46" s="19" t="s">
        <v>66</v>
      </c>
      <c r="C46" s="17">
        <v>1270</v>
      </c>
      <c r="D46" s="17">
        <v>2559</v>
      </c>
      <c r="E46" s="17">
        <v>762</v>
      </c>
      <c r="F46" s="17"/>
      <c r="G46" s="17"/>
      <c r="H46" s="17"/>
    </row>
    <row r="47" spans="1:8" ht="15.75" x14ac:dyDescent="0.25">
      <c r="A47" s="18" t="s">
        <v>13</v>
      </c>
      <c r="B47" s="19" t="s">
        <v>67</v>
      </c>
      <c r="C47" s="17">
        <v>852</v>
      </c>
      <c r="D47" s="17">
        <v>7353</v>
      </c>
      <c r="E47" s="17">
        <v>3896</v>
      </c>
      <c r="F47" s="17"/>
      <c r="G47" s="17"/>
      <c r="H47" s="17"/>
    </row>
    <row r="48" spans="1:8" ht="15.75" x14ac:dyDescent="0.25">
      <c r="A48" s="18" t="s">
        <v>15</v>
      </c>
      <c r="B48" s="19" t="s">
        <v>68</v>
      </c>
      <c r="C48" s="17">
        <v>2807</v>
      </c>
      <c r="D48" s="17">
        <f>2+1+26</f>
        <v>29</v>
      </c>
      <c r="E48" s="17">
        <v>3</v>
      </c>
      <c r="F48" s="17">
        <v>1</v>
      </c>
      <c r="G48" s="17"/>
      <c r="H48" s="17"/>
    </row>
    <row r="49" spans="1:8" ht="15.75" x14ac:dyDescent="0.25">
      <c r="A49" s="18" t="s">
        <v>17</v>
      </c>
      <c r="B49" s="19" t="s">
        <v>69</v>
      </c>
      <c r="C49" s="17">
        <v>341</v>
      </c>
      <c r="D49" s="17">
        <f>38+6+3739+8</f>
        <v>3791</v>
      </c>
      <c r="E49" s="17">
        <v>1427</v>
      </c>
      <c r="F49" s="17">
        <v>70</v>
      </c>
      <c r="G49" s="17">
        <v>44</v>
      </c>
      <c r="H49" s="17"/>
    </row>
    <row r="50" spans="1:8" ht="15.75" x14ac:dyDescent="0.25">
      <c r="A50" s="18" t="s">
        <v>70</v>
      </c>
      <c r="B50" s="20" t="s">
        <v>71</v>
      </c>
      <c r="C50" s="17"/>
      <c r="D50" s="17">
        <f>D51</f>
        <v>2364</v>
      </c>
      <c r="E50" s="17">
        <f>E51</f>
        <v>1693</v>
      </c>
      <c r="F50" s="17">
        <f>F51</f>
        <v>512</v>
      </c>
      <c r="G50" s="17">
        <f>G51</f>
        <v>682</v>
      </c>
      <c r="H50" s="17">
        <f>H51</f>
        <v>0</v>
      </c>
    </row>
    <row r="51" spans="1:8" ht="15.75" x14ac:dyDescent="0.25">
      <c r="A51" s="18">
        <v>1</v>
      </c>
      <c r="B51" s="19" t="s">
        <v>72</v>
      </c>
      <c r="C51" s="17">
        <v>1540</v>
      </c>
      <c r="D51" s="17">
        <v>2364</v>
      </c>
      <c r="E51" s="17">
        <v>1693</v>
      </c>
      <c r="F51" s="17">
        <v>512</v>
      </c>
      <c r="G51" s="17">
        <v>682</v>
      </c>
      <c r="H51" s="17"/>
    </row>
    <row r="52" spans="1:8" ht="63" x14ac:dyDescent="0.25">
      <c r="A52" s="18" t="s">
        <v>73</v>
      </c>
      <c r="B52" s="19" t="s">
        <v>74</v>
      </c>
      <c r="C52" s="17">
        <v>325</v>
      </c>
      <c r="D52" s="17">
        <f>4+240+23</f>
        <v>267</v>
      </c>
      <c r="E52" s="17">
        <v>83</v>
      </c>
      <c r="F52" s="17">
        <v>49</v>
      </c>
      <c r="G52" s="17">
        <v>3</v>
      </c>
      <c r="H52" s="17">
        <v>3</v>
      </c>
    </row>
    <row r="53" spans="1:8" ht="63" x14ac:dyDescent="0.25">
      <c r="A53" s="18" t="s">
        <v>75</v>
      </c>
      <c r="B53" s="24" t="s">
        <v>76</v>
      </c>
      <c r="C53" s="25">
        <v>72</v>
      </c>
      <c r="D53" s="17">
        <f>903+1386</f>
        <v>2289</v>
      </c>
      <c r="E53" s="17"/>
      <c r="F53" s="17">
        <v>1562</v>
      </c>
      <c r="G53" s="17"/>
      <c r="H53" s="17">
        <v>186</v>
      </c>
    </row>
    <row r="54" spans="1:8" ht="31.5" x14ac:dyDescent="0.25">
      <c r="A54" s="18" t="s">
        <v>77</v>
      </c>
      <c r="B54" s="19" t="s">
        <v>78</v>
      </c>
      <c r="C54" s="17">
        <v>25</v>
      </c>
      <c r="D54" s="17">
        <f>D12+D27+D34-D43-D44</f>
        <v>78216</v>
      </c>
      <c r="E54" s="17">
        <f>E12+E27+E34-E43-E44</f>
        <v>13759</v>
      </c>
      <c r="F54" s="17">
        <v>8067</v>
      </c>
      <c r="G54" s="17">
        <v>2723</v>
      </c>
      <c r="H54" s="17"/>
    </row>
    <row r="55" spans="1:8" ht="31.5" x14ac:dyDescent="0.25">
      <c r="A55" s="18" t="s">
        <v>79</v>
      </c>
      <c r="B55" s="24" t="s">
        <v>80</v>
      </c>
      <c r="C55" s="17">
        <v>790</v>
      </c>
      <c r="D55" s="17">
        <f>1+2</f>
        <v>3</v>
      </c>
      <c r="E55" s="17">
        <v>1</v>
      </c>
      <c r="F55" s="17"/>
      <c r="G55" s="17"/>
      <c r="H55" s="17"/>
    </row>
    <row r="56" spans="1:8" ht="63" x14ac:dyDescent="0.25">
      <c r="A56" s="18" t="s">
        <v>81</v>
      </c>
      <c r="B56" s="24" t="s">
        <v>82</v>
      </c>
      <c r="C56" s="17">
        <v>544</v>
      </c>
      <c r="D56" s="17">
        <f>985+57</f>
        <v>1042</v>
      </c>
      <c r="E56" s="17"/>
      <c r="F56" s="26">
        <v>1364</v>
      </c>
      <c r="G56" s="17"/>
      <c r="H56" s="17"/>
    </row>
    <row r="57" spans="1:8" ht="15.75" x14ac:dyDescent="0.25">
      <c r="A57" s="7" t="s">
        <v>83</v>
      </c>
      <c r="B57" s="19" t="s">
        <v>84</v>
      </c>
      <c r="C57" s="27"/>
      <c r="D57" s="27"/>
      <c r="E57" s="27"/>
      <c r="F57" s="27"/>
      <c r="G57" s="27"/>
      <c r="H57" s="17"/>
    </row>
    <row r="58" spans="1:8" ht="15.75" x14ac:dyDescent="0.25">
      <c r="A58" s="7" t="s">
        <v>85</v>
      </c>
      <c r="B58" s="19" t="s">
        <v>86</v>
      </c>
      <c r="C58" s="17"/>
      <c r="D58" s="17">
        <f>D59+D60</f>
        <v>65122</v>
      </c>
      <c r="E58" s="17">
        <f>E59+E60</f>
        <v>13148</v>
      </c>
      <c r="F58" s="17">
        <f>F59+F60</f>
        <v>4203</v>
      </c>
      <c r="G58" s="17">
        <f>G59+G60</f>
        <v>1499</v>
      </c>
      <c r="H58" s="17">
        <f>H59+H60</f>
        <v>0</v>
      </c>
    </row>
    <row r="59" spans="1:8" ht="110.25" x14ac:dyDescent="0.25">
      <c r="A59" s="27"/>
      <c r="B59" s="19" t="s">
        <v>87</v>
      </c>
      <c r="C59" s="17">
        <v>87</v>
      </c>
      <c r="D59" s="17">
        <f>24372+393</f>
        <v>24765</v>
      </c>
      <c r="E59" s="17">
        <v>2817</v>
      </c>
      <c r="F59" s="17">
        <v>586</v>
      </c>
      <c r="G59" s="17">
        <v>1499</v>
      </c>
      <c r="H59" s="17"/>
    </row>
    <row r="60" spans="1:8" ht="78.75" x14ac:dyDescent="0.25">
      <c r="A60" s="27"/>
      <c r="B60" s="19" t="s">
        <v>88</v>
      </c>
      <c r="C60" s="17">
        <v>97</v>
      </c>
      <c r="D60" s="17">
        <f>39996+361</f>
        <v>40357</v>
      </c>
      <c r="E60" s="17">
        <v>10331</v>
      </c>
      <c r="F60" s="17">
        <v>3617</v>
      </c>
      <c r="G60" s="17"/>
      <c r="H60" s="17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Bozhidarka P Mareva</dc:creator>
  <cp:lastModifiedBy>Bozhidarka P Mareva</cp:lastModifiedBy>
  <dcterms:created xsi:type="dcterms:W3CDTF">2016-03-29T12:36:07Z</dcterms:created>
  <dcterms:modified xsi:type="dcterms:W3CDTF">2016-03-29T12:50:23Z</dcterms:modified>
</cp:coreProperties>
</file>