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711" activeTab="0"/>
  </bookViews>
  <sheets>
    <sheet name="Pol+Pr" sheetId="1" r:id="rId1"/>
    <sheet name="vedom+admin" sheetId="2" r:id="rId2"/>
    <sheet name="Pr(1)" sheetId="3" r:id="rId3"/>
    <sheet name="Pr(2)" sheetId="4" r:id="rId4"/>
    <sheet name="Pr(3)" sheetId="5" r:id="rId5"/>
    <sheet name="Pr(4)" sheetId="6" r:id="rId6"/>
    <sheet name="Pr(5)" sheetId="7" r:id="rId7"/>
    <sheet name="Pr(6)" sheetId="8" r:id="rId8"/>
    <sheet name="Pr(7)" sheetId="9" r:id="rId9"/>
    <sheet name="Pr(8)" sheetId="10" r:id="rId10"/>
    <sheet name="Pr(9)" sheetId="11" r:id="rId11"/>
    <sheet name="Pr(10)" sheetId="12" r:id="rId12"/>
    <sheet name="Pr(11)" sheetId="13" r:id="rId13"/>
    <sheet name="Pr(12)" sheetId="14" r:id="rId14"/>
    <sheet name="общо" sheetId="15" r:id="rId15"/>
  </sheets>
  <definedNames/>
  <calcPr fullCalcOnLoad="1"/>
</workbook>
</file>

<file path=xl/sharedStrings.xml><?xml version="1.0" encoding="utf-8"?>
<sst xmlns="http://schemas.openxmlformats.org/spreadsheetml/2006/main" count="450" uniqueCount="82">
  <si>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</si>
  <si>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</si>
  <si>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(отчетен период)</t>
  </si>
  <si>
    <t>(в лева)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</si>
  <si>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</si>
  <si>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</si>
  <si>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</si>
  <si>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Отчет на ведомствените и администрираните разходи по бюджетни програми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</si>
  <si>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</si>
  <si>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</si>
  <si>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</si>
  <si>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</si>
  <si>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</si>
  <si>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</si>
  <si>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</si>
  <si>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</si>
  <si>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>Лихви</t>
  </si>
  <si>
    <t>Стипендии</t>
  </si>
  <si>
    <t>Членски внос</t>
  </si>
  <si>
    <t>Текущи трансфери, обезщетения и помощи за домакинствата</t>
  </si>
  <si>
    <t>Субсидии за нефинансови предприятия</t>
  </si>
  <si>
    <t>Субсидии за организации с нестопанска цел</t>
  </si>
  <si>
    <t xml:space="preserve">Разходи за предоставени помощи за организации и дейности в чужбина 
</t>
  </si>
  <si>
    <t>1700.01.00</t>
  </si>
  <si>
    <t>1700.01.01</t>
  </si>
  <si>
    <t>1700.01.02</t>
  </si>
  <si>
    <t>Бюджетна програма „Улесняване на достъпа до образование. Приобщаващо образование”</t>
  </si>
  <si>
    <t>1700.01.03</t>
  </si>
  <si>
    <t>Бюджетна програма „Училищно образование”</t>
  </si>
  <si>
    <t>1700.01.04</t>
  </si>
  <si>
    <t>Бюджетна програма „Развитие на способностите на децата и учениците”</t>
  </si>
  <si>
    <t>1700.01.05</t>
  </si>
  <si>
    <t>Бюджетна програма „Образование на българите в чужбина”</t>
  </si>
  <si>
    <t>1700.01.06</t>
  </si>
  <si>
    <t>Бюджетна програма „Учене през целия живот”</t>
  </si>
  <si>
    <t>1700.02.00</t>
  </si>
  <si>
    <t>Политика в областта на равен достъп до качествено висше образование и развитие на научния потенциал</t>
  </si>
  <si>
    <t>1700.02.01</t>
  </si>
  <si>
    <t>Бюджетна програма „Подобряване на достъпа и повишаване на качеството във висшето образование”</t>
  </si>
  <si>
    <t>1700.02.02</t>
  </si>
  <si>
    <t>Бюджетна програма „Студентско подпомагане”</t>
  </si>
  <si>
    <t>1700.02.03</t>
  </si>
  <si>
    <t>Бюджетна програма „Международен образователен обмен”</t>
  </si>
  <si>
    <t>1700.02.04</t>
  </si>
  <si>
    <t>1700.02.05</t>
  </si>
  <si>
    <t>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мрежа”</t>
  </si>
  <si>
    <t>1700.03.00</t>
  </si>
  <si>
    <t>Бюджетна програма „Администрация”</t>
  </si>
  <si>
    <t>Политика в областта на всеобхватното, достъпно и качествено предучилищно и училищно образование. Учене през целия живот</t>
  </si>
  <si>
    <t>Бюджетна програма “Осигуряване на качеството в системата на предучилищното и училищното образование”</t>
  </si>
  <si>
    <t>Бюджетна програма „Оценка и развитие на националния научен потенциал за изграждане на устойчива връзка образование – наука - бизнес като основа за развитие на икономика, базирана на знанието”</t>
  </si>
  <si>
    <t>Участие на Р България в международни сравнителни изследвания за качеството на образователния продукт</t>
  </si>
  <si>
    <t xml:space="preserve">Средства за образователна интеграция на децата и учениците от етническите малцинства по чл. 8 на ПМС № 4 /2005 г. </t>
  </si>
  <si>
    <t>Разходи за предоставени помощи за организации и дейности в чужбина - средства по чл.12 от ПМС № 334/2011 г. за българските неделни училища в чужбина</t>
  </si>
  <si>
    <t xml:space="preserve"> Средства по чл. 4, т. 3 от Закона за кредитиране на студенти и докторанти</t>
  </si>
  <si>
    <t xml:space="preserve"> Субсидии за нефинансови предприятия - средства за хранодни и леглодни за студентски столове и студентски общежития</t>
  </si>
  <si>
    <t>Стипендии по международни и двустранни споразумения и програми за образователен и културен обмен</t>
  </si>
  <si>
    <t xml:space="preserve">Средства по чл. 4 от  Споразумение между правителството на Република България и правителството на Република Молдова за подпомагане на Тараклийския държавен университет, Република Молдова, ратифицирано със Закон приет от 39-то Народно събрание на 8.12.2004 г. </t>
  </si>
  <si>
    <t xml:space="preserve">Средства по чл. 8 от Споразумение между правителството на Република България и правителството на Съединените американски щати относно Българо-американската комисия за образователен обмен, ратифицирано със закон, приет от 39-то НС на 12.05.2004 г.
</t>
  </si>
  <si>
    <r>
      <t xml:space="preserve">Издръжка, </t>
    </r>
    <r>
      <rPr>
        <i/>
        <sz val="10"/>
        <color indexed="8"/>
        <rFont val="Times New Roman"/>
        <family val="1"/>
      </rPr>
      <t>от тях за:</t>
    </r>
  </si>
  <si>
    <r>
      <t xml:space="preserve">Стипендии, </t>
    </r>
    <r>
      <rPr>
        <i/>
        <sz val="10"/>
        <color indexed="8"/>
        <rFont val="Times New Roman"/>
        <family val="1"/>
      </rPr>
      <t>от тях за:</t>
    </r>
  </si>
  <si>
    <t>Стипендии за стимулиране на деца с изявени дарби</t>
  </si>
  <si>
    <r>
      <t>Разходи за предоставени помощи за организации и дейности в чужбина,</t>
    </r>
    <r>
      <rPr>
        <i/>
        <sz val="10"/>
        <color indexed="8"/>
        <rFont val="Times New Roman"/>
        <family val="1"/>
      </rPr>
      <t xml:space="preserve"> от тях за:</t>
    </r>
    <r>
      <rPr>
        <sz val="10"/>
        <color indexed="8"/>
        <rFont val="Times New Roman"/>
        <family val="1"/>
      </rPr>
      <t xml:space="preserve">
</t>
    </r>
  </si>
  <si>
    <t>Средства за изпълнение на Национални програми за развитие на  образованието</t>
  </si>
  <si>
    <t>Възстановяване на част от извършените разходи за транспорт или за наем на педагогическите специалисти по чл. 219, ал. 5 от Закона за предучилищното и училищното образование</t>
  </si>
  <si>
    <t>Средства за осигуряване за безвъзмездно ползване на познавателни книжки, учебници и учебни комплекти по ПМС № 79/2016 г.</t>
  </si>
  <si>
    <t>Средства за преходни остатъци по делегирани бюджети за държавните училища</t>
  </si>
  <si>
    <t xml:space="preserve">Средства по  чл. 73а, ал. 6, т. 1 ат Закона за висше образование за Националното представителство на студентските съвети в размер </t>
  </si>
  <si>
    <t xml:space="preserve"> Средства за парична помощ на студенти при ползване на свободно наета квартира съгласно Наредбата за ползване на студентските общежития и столове</t>
  </si>
  <si>
    <t>* Класификационен код съгласно Решение № 502 на Министерския съвет от 2017 г.</t>
  </si>
  <si>
    <t>Уточнен план 2018 г.</t>
  </si>
  <si>
    <t>Отчет 31 март 2018 г.</t>
  </si>
  <si>
    <t>Отчет 30 юни 2018 г.</t>
  </si>
  <si>
    <t>Отчет 30 септември 2018 г.</t>
  </si>
  <si>
    <t>Отчет 31 декември 2018 г.</t>
  </si>
  <si>
    <t>Закон 2018 г. - ПМС № 332 / 2017 г.</t>
  </si>
  <si>
    <t>Закон 2018 г.</t>
  </si>
  <si>
    <t>Стипендии на ученици след завършено основно образование по ПМС № 328/2017 г.</t>
  </si>
  <si>
    <t>в т.ч. ведомствени</t>
  </si>
  <si>
    <t>в т.ч. администрирани</t>
  </si>
  <si>
    <t>към 30.06.2018 г.</t>
  </si>
  <si>
    <t>на Министерството на образованието и науката към 30.06.2018 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</si>
</sst>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6"/>
      <name val="Times New Roman"/>
      <family val="1"/>
    </font>
    <font>
      <sz val="12"/>
      <color indexed="56"/>
      <name val="Calibri"/>
      <family val="2"/>
    </font>
    <font>
      <i/>
      <sz val="12"/>
      <color indexed="56"/>
      <name val="Calibri"/>
      <family val="2"/>
    </font>
    <font>
      <sz val="10"/>
      <color indexed="56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10"/>
      <color theme="3"/>
      <name val="Times New Roman"/>
      <family val="1"/>
    </font>
    <font>
      <sz val="12"/>
      <color theme="3"/>
      <name val="Calibri"/>
      <family val="2"/>
    </font>
    <font>
      <i/>
      <sz val="12"/>
      <color theme="3"/>
      <name val="Calibri"/>
      <family val="2"/>
    </font>
    <font>
      <sz val="10"/>
      <color theme="3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57" fillId="0" borderId="11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left" vertical="center" wrapText="1" indent="1"/>
    </xf>
    <xf numFmtId="0" fontId="54" fillId="0" borderId="0" xfId="0" applyFont="1" applyAlignment="1">
      <alignment vertical="center"/>
    </xf>
    <xf numFmtId="0" fontId="48" fillId="0" borderId="12" xfId="0" applyFont="1" applyBorder="1" applyAlignment="1">
      <alignment vertical="top" wrapText="1"/>
    </xf>
    <xf numFmtId="0" fontId="56" fillId="0" borderId="11" xfId="0" applyFont="1" applyBorder="1" applyAlignment="1">
      <alignment horizontal="left" vertical="center" wrapText="1" indent="1"/>
    </xf>
    <xf numFmtId="3" fontId="55" fillId="0" borderId="11" xfId="0" applyNumberFormat="1" applyFont="1" applyBorder="1" applyAlignment="1">
      <alignment horizontal="right" vertical="center" wrapText="1"/>
    </xf>
    <xf numFmtId="3" fontId="48" fillId="0" borderId="11" xfId="0" applyNumberFormat="1" applyFont="1" applyBorder="1" applyAlignment="1">
      <alignment horizontal="right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53" applyFont="1" applyAlignment="1">
      <alignment vertical="center"/>
    </xf>
    <xf numFmtId="0" fontId="58" fillId="0" borderId="12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3" fontId="59" fillId="0" borderId="11" xfId="0" applyNumberFormat="1" applyFont="1" applyBorder="1" applyAlignment="1">
      <alignment horizontal="right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3" fontId="62" fillId="0" borderId="11" xfId="0" applyNumberFormat="1" applyFont="1" applyBorder="1" applyAlignment="1">
      <alignment horizontal="right" vertical="center" wrapText="1"/>
    </xf>
    <xf numFmtId="0" fontId="59" fillId="0" borderId="12" xfId="0" applyFont="1" applyBorder="1" applyAlignment="1">
      <alignment vertical="top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48" fillId="0" borderId="11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/>
    </xf>
    <xf numFmtId="3" fontId="55" fillId="0" borderId="1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57" fillId="0" borderId="12" xfId="0" applyFont="1" applyBorder="1" applyAlignment="1">
      <alignment vertical="center"/>
    </xf>
    <xf numFmtId="3" fontId="48" fillId="0" borderId="11" xfId="0" applyNumberFormat="1" applyFont="1" applyBorder="1" applyAlignment="1">
      <alignment horizontal="right" vertical="center"/>
    </xf>
    <xf numFmtId="0" fontId="48" fillId="0" borderId="12" xfId="0" applyFont="1" applyBorder="1" applyAlignment="1">
      <alignment vertical="center"/>
    </xf>
    <xf numFmtId="0" fontId="56" fillId="0" borderId="11" xfId="0" applyFont="1" applyBorder="1" applyAlignment="1">
      <alignment horizontal="left" vertical="justify"/>
    </xf>
    <xf numFmtId="0" fontId="57" fillId="0" borderId="11" xfId="0" applyFont="1" applyBorder="1" applyAlignment="1">
      <alignment horizontal="left" vertical="justify"/>
    </xf>
    <xf numFmtId="0" fontId="48" fillId="0" borderId="11" xfId="0" applyFont="1" applyBorder="1" applyAlignment="1">
      <alignment vertical="justify"/>
    </xf>
    <xf numFmtId="0" fontId="56" fillId="0" borderId="11" xfId="0" applyFont="1" applyBorder="1" applyAlignment="1">
      <alignment vertical="justify"/>
    </xf>
    <xf numFmtId="0" fontId="55" fillId="0" borderId="14" xfId="0" applyFont="1" applyBorder="1" applyAlignment="1">
      <alignment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/>
    </xf>
    <xf numFmtId="0" fontId="54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63" fillId="0" borderId="0" xfId="0" applyFont="1" applyAlignment="1" quotePrefix="1">
      <alignment horizontal="center" vertical="center"/>
    </xf>
    <xf numFmtId="0" fontId="63" fillId="0" borderId="0" xfId="0" applyFont="1" applyAlignment="1">
      <alignment horizontal="center" vertical="center"/>
    </xf>
    <xf numFmtId="0" fontId="55" fillId="0" borderId="20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6" fillId="0" borderId="21" xfId="0" applyFont="1" applyBorder="1" applyAlignment="1">
      <alignment horizontal="justify" vertical="center" wrapText="1"/>
    </xf>
    <xf numFmtId="0" fontId="56" fillId="0" borderId="22" xfId="0" applyFont="1" applyBorder="1" applyAlignment="1">
      <alignment horizontal="justify" vertical="center" wrapText="1"/>
    </xf>
    <xf numFmtId="0" fontId="56" fillId="0" borderId="18" xfId="0" applyFont="1" applyBorder="1" applyAlignment="1">
      <alignment horizontal="justify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2"/>
  <sheetViews>
    <sheetView tabSelected="1" zoomScale="90" zoomScaleNormal="9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B3" sqref="B3:I4"/>
    </sheetView>
  </sheetViews>
  <sheetFormatPr defaultColWidth="9.00390625" defaultRowHeight="15.75" outlineLevelRow="1"/>
  <cols>
    <col min="1" max="1" width="2.50390625" style="0" customWidth="1"/>
    <col min="3" max="3" width="35.50390625" style="0" customWidth="1"/>
    <col min="4" max="4" width="10.50390625" style="0" customWidth="1"/>
    <col min="5" max="6" width="9.50390625" style="0" bestFit="1" customWidth="1"/>
    <col min="7" max="9" width="9.125" style="0" bestFit="1" customWidth="1"/>
  </cols>
  <sheetData>
    <row r="1" ht="15.75" hidden="1" outlineLevel="1"/>
    <row r="2" ht="15.75" hidden="1" outlineLevel="1"/>
    <row r="3" spans="2:9" ht="15.75" collapsed="1">
      <c r="B3" s="50" t="s">
        <v>0</v>
      </c>
      <c r="C3" s="50"/>
      <c r="D3" s="50"/>
      <c r="E3" s="50"/>
      <c r="F3" s="50"/>
      <c r="G3" s="50"/>
      <c r="H3" s="50"/>
      <c r="I3" s="50"/>
    </row>
    <row r="4" spans="2:9" ht="15.75">
      <c r="B4" s="51" t="s">
        <v>81</v>
      </c>
      <c r="C4" s="51"/>
      <c r="D4" s="51"/>
      <c r="E4" s="51"/>
      <c r="F4" s="51"/>
      <c r="G4" s="51"/>
      <c r="H4" s="51"/>
      <c r="I4" s="51"/>
    </row>
    <row r="5" spans="2:9" ht="15.75">
      <c r="B5" s="52"/>
      <c r="C5" s="53"/>
      <c r="D5" s="53"/>
      <c r="E5" s="53"/>
      <c r="F5" s="53"/>
      <c r="G5" s="53"/>
      <c r="H5" s="53"/>
      <c r="I5" s="53"/>
    </row>
    <row r="6" ht="15.75">
      <c r="B6" s="2"/>
    </row>
    <row r="7" ht="15.75">
      <c r="B7" s="2"/>
    </row>
    <row r="8" spans="2:9" ht="15.75">
      <c r="B8" s="51" t="s">
        <v>1</v>
      </c>
      <c r="C8" s="51"/>
      <c r="D8" s="51"/>
      <c r="E8" s="51"/>
      <c r="F8" s="51"/>
      <c r="G8" s="51"/>
      <c r="H8" s="51"/>
      <c r="I8" s="51"/>
    </row>
    <row r="9" spans="2:9" ht="15.75">
      <c r="B9" s="51" t="s">
        <v>80</v>
      </c>
      <c r="C9" s="51"/>
      <c r="D9" s="51"/>
      <c r="E9" s="51"/>
      <c r="F9" s="51"/>
      <c r="G9" s="51"/>
      <c r="H9" s="51"/>
      <c r="I9" s="51"/>
    </row>
    <row r="10" spans="2:9" ht="15.75">
      <c r="B10" s="53" t="s">
        <v>2</v>
      </c>
      <c r="C10" s="53"/>
      <c r="D10" s="53"/>
      <c r="E10" s="53"/>
      <c r="F10" s="53"/>
      <c r="G10" s="53"/>
      <c r="H10" s="53"/>
      <c r="I10" s="53"/>
    </row>
    <row r="11" spans="2:9" ht="16.5" thickBot="1">
      <c r="B11" s="54" t="s">
        <v>3</v>
      </c>
      <c r="C11" s="54"/>
      <c r="D11" s="54"/>
      <c r="E11" s="54"/>
      <c r="F11" s="54"/>
      <c r="G11" s="54"/>
      <c r="H11" s="54"/>
      <c r="I11" s="54"/>
    </row>
    <row r="12" spans="2:9" ht="59.25" customHeight="1" thickBot="1">
      <c r="B12" s="31" t="s">
        <v>4</v>
      </c>
      <c r="C12" s="32" t="s">
        <v>5</v>
      </c>
      <c r="D12" s="43" t="s">
        <v>75</v>
      </c>
      <c r="E12" s="3" t="s">
        <v>70</v>
      </c>
      <c r="F12" s="4" t="s">
        <v>71</v>
      </c>
      <c r="G12" s="4" t="s">
        <v>72</v>
      </c>
      <c r="H12" s="4" t="s">
        <v>73</v>
      </c>
      <c r="I12" s="4" t="s">
        <v>74</v>
      </c>
    </row>
    <row r="13" spans="2:9" ht="51.75" thickBot="1">
      <c r="B13" s="5" t="s">
        <v>23</v>
      </c>
      <c r="C13" s="15" t="s">
        <v>48</v>
      </c>
      <c r="D13" s="16">
        <f aca="true" t="shared" si="0" ref="D13:I13">SUM(D14:D19)</f>
        <v>524252100</v>
      </c>
      <c r="E13" s="16">
        <f t="shared" si="0"/>
        <v>455966161</v>
      </c>
      <c r="F13" s="16">
        <f t="shared" si="0"/>
        <v>66479049</v>
      </c>
      <c r="G13" s="16">
        <f t="shared" si="0"/>
        <v>149227261</v>
      </c>
      <c r="H13" s="16">
        <f t="shared" si="0"/>
        <v>0</v>
      </c>
      <c r="I13" s="16">
        <f t="shared" si="0"/>
        <v>0</v>
      </c>
    </row>
    <row r="14" spans="2:9" ht="39" thickBot="1">
      <c r="B14" s="7" t="s">
        <v>24</v>
      </c>
      <c r="C14" s="8" t="s">
        <v>49</v>
      </c>
      <c r="D14" s="17">
        <f>'Pr(1)'!$C$34</f>
        <v>95738100</v>
      </c>
      <c r="E14" s="17">
        <f>'Pr(1)'!$D$34</f>
        <v>90265427</v>
      </c>
      <c r="F14" s="17">
        <f>'Pr(1)'!$E$34</f>
        <v>3132232</v>
      </c>
      <c r="G14" s="17">
        <f>'Pr(1)'!$F$34</f>
        <v>14016694</v>
      </c>
      <c r="H14" s="17">
        <f>'Pr(1)'!$G$34</f>
        <v>0</v>
      </c>
      <c r="I14" s="17">
        <f>'Pr(1)'!$H$34</f>
        <v>0</v>
      </c>
    </row>
    <row r="15" spans="2:9" ht="26.25" thickBot="1">
      <c r="B15" s="7" t="s">
        <v>25</v>
      </c>
      <c r="C15" s="8" t="s">
        <v>26</v>
      </c>
      <c r="D15" s="17">
        <f>'Pr(2)'!$C$34</f>
        <v>118582200</v>
      </c>
      <c r="E15" s="17">
        <f>'Pr(2)'!$D$34</f>
        <v>64112058</v>
      </c>
      <c r="F15" s="17">
        <f>'Pr(2)'!$E$34</f>
        <v>7559134</v>
      </c>
      <c r="G15" s="17">
        <f>'Pr(2)'!$F$34</f>
        <v>19105493</v>
      </c>
      <c r="H15" s="17">
        <f>'Pr(2)'!$G$34</f>
        <v>0</v>
      </c>
      <c r="I15" s="17">
        <f>'Pr(2)'!$H$34</f>
        <v>0</v>
      </c>
    </row>
    <row r="16" spans="2:9" ht="26.25" thickBot="1">
      <c r="B16" s="7" t="s">
        <v>27</v>
      </c>
      <c r="C16" s="8" t="s">
        <v>28</v>
      </c>
      <c r="D16" s="17">
        <f>'Pr(3)'!$C$34</f>
        <v>287808500</v>
      </c>
      <c r="E16" s="17">
        <f>'Pr(3)'!$D$34</f>
        <v>280656974</v>
      </c>
      <c r="F16" s="17">
        <f>'Pr(3)'!$E$34</f>
        <v>52816370</v>
      </c>
      <c r="G16" s="17">
        <f>'Pr(3)'!$F$34</f>
        <v>109400045</v>
      </c>
      <c r="H16" s="17">
        <f>'Pr(3)'!$G$34</f>
        <v>0</v>
      </c>
      <c r="I16" s="17">
        <f>'Pr(3)'!$H$34</f>
        <v>0</v>
      </c>
    </row>
    <row r="17" spans="2:9" ht="26.25" thickBot="1">
      <c r="B17" s="7" t="s">
        <v>29</v>
      </c>
      <c r="C17" s="8" t="s">
        <v>30</v>
      </c>
      <c r="D17" s="17">
        <f>'Pr(4)'!$C$34</f>
        <v>8292100</v>
      </c>
      <c r="E17" s="17">
        <f>'Pr(4)'!$D$34</f>
        <v>6989571</v>
      </c>
      <c r="F17" s="17">
        <f>'Pr(4)'!$E$34</f>
        <v>1652025</v>
      </c>
      <c r="G17" s="17">
        <f>'Pr(4)'!$F$34</f>
        <v>4164029</v>
      </c>
      <c r="H17" s="17">
        <f>'Pr(4)'!$G$34</f>
        <v>0</v>
      </c>
      <c r="I17" s="17">
        <f>'Pr(4)'!$H$34</f>
        <v>0</v>
      </c>
    </row>
    <row r="18" spans="2:9" ht="26.25" thickBot="1">
      <c r="B18" s="7" t="s">
        <v>31</v>
      </c>
      <c r="C18" s="8" t="s">
        <v>32</v>
      </c>
      <c r="D18" s="17">
        <f>'Pr(5)'!$C$34</f>
        <v>11461100</v>
      </c>
      <c r="E18" s="17">
        <f>'Pr(5)'!$D$34</f>
        <v>11572031</v>
      </c>
      <c r="F18" s="17">
        <f>'Pr(5)'!$E$34</f>
        <v>706705</v>
      </c>
      <c r="G18" s="17">
        <f>'Pr(5)'!$F$34</f>
        <v>1526896</v>
      </c>
      <c r="H18" s="17">
        <f>'Pr(5)'!$G$34</f>
        <v>0</v>
      </c>
      <c r="I18" s="17">
        <f>'Pr(5)'!$H$34</f>
        <v>0</v>
      </c>
    </row>
    <row r="19" spans="2:9" ht="26.25" thickBot="1">
      <c r="B19" s="7" t="s">
        <v>33</v>
      </c>
      <c r="C19" s="8" t="s">
        <v>34</v>
      </c>
      <c r="D19" s="17">
        <f>'Pr(6)'!$C$34</f>
        <v>2370100</v>
      </c>
      <c r="E19" s="17">
        <f>'Pr(6)'!$D$34</f>
        <v>2370100</v>
      </c>
      <c r="F19" s="17">
        <f>'Pr(6)'!$E$34</f>
        <v>612583</v>
      </c>
      <c r="G19" s="17">
        <f>'Pr(6)'!$F$34</f>
        <v>1014104</v>
      </c>
      <c r="H19" s="17">
        <f>'Pr(6)'!$G$34</f>
        <v>0</v>
      </c>
      <c r="I19" s="17">
        <f>'Pr(6)'!$H$34</f>
        <v>0</v>
      </c>
    </row>
    <row r="20" spans="2:9" ht="16.5" thickBot="1">
      <c r="B20" s="9"/>
      <c r="C20" s="10"/>
      <c r="D20" s="17"/>
      <c r="E20" s="17"/>
      <c r="F20" s="17"/>
      <c r="G20" s="17"/>
      <c r="H20" s="17"/>
      <c r="I20" s="17"/>
    </row>
    <row r="21" spans="2:9" ht="39" thickBot="1">
      <c r="B21" s="5" t="s">
        <v>35</v>
      </c>
      <c r="C21" s="15" t="s">
        <v>36</v>
      </c>
      <c r="D21" s="16">
        <f aca="true" t="shared" si="1" ref="D21:I21">SUM(D22:D26)</f>
        <v>55148100</v>
      </c>
      <c r="E21" s="16">
        <f t="shared" si="1"/>
        <v>82948151</v>
      </c>
      <c r="F21" s="16">
        <f t="shared" si="1"/>
        <v>6910830</v>
      </c>
      <c r="G21" s="16">
        <f t="shared" si="1"/>
        <v>20815997</v>
      </c>
      <c r="H21" s="16">
        <f t="shared" si="1"/>
        <v>0</v>
      </c>
      <c r="I21" s="16">
        <f t="shared" si="1"/>
        <v>0</v>
      </c>
    </row>
    <row r="22" spans="2:9" ht="39" thickBot="1">
      <c r="B22" s="7" t="s">
        <v>37</v>
      </c>
      <c r="C22" s="8" t="s">
        <v>38</v>
      </c>
      <c r="D22" s="17">
        <f>'Pr(7)'!$C$34</f>
        <v>8346300</v>
      </c>
      <c r="E22" s="17">
        <f>'Pr(7)'!$D$34</f>
        <v>9126598</v>
      </c>
      <c r="F22" s="17">
        <f>'Pr(7)'!$E$34</f>
        <v>615881</v>
      </c>
      <c r="G22" s="17">
        <f>'Pr(7)'!$F$34</f>
        <v>4283370</v>
      </c>
      <c r="H22" s="17">
        <f>'Pr(7)'!$G$34</f>
        <v>0</v>
      </c>
      <c r="I22" s="17">
        <f>'Pr(7)'!$H$34</f>
        <v>0</v>
      </c>
    </row>
    <row r="23" spans="2:9" ht="26.25" thickBot="1">
      <c r="B23" s="7" t="s">
        <v>39</v>
      </c>
      <c r="C23" s="8" t="s">
        <v>40</v>
      </c>
      <c r="D23" s="17">
        <f>'Pr(8)'!$C$34</f>
        <v>9564300</v>
      </c>
      <c r="E23" s="17">
        <f>'Pr(8)'!$D$34</f>
        <v>11812916</v>
      </c>
      <c r="F23" s="17">
        <f>'Pr(8)'!$E$34</f>
        <v>2188256</v>
      </c>
      <c r="G23" s="17">
        <f>'Pr(8)'!$F$34</f>
        <v>4470708</v>
      </c>
      <c r="H23" s="17">
        <f>'Pr(8)'!$G$34</f>
        <v>0</v>
      </c>
      <c r="I23" s="17">
        <f>'Pr(8)'!$H$34</f>
        <v>0</v>
      </c>
    </row>
    <row r="24" spans="2:9" ht="26.25" thickBot="1">
      <c r="B24" s="7" t="s">
        <v>41</v>
      </c>
      <c r="C24" s="8" t="s">
        <v>42</v>
      </c>
      <c r="D24" s="17">
        <f>'Pr(9)'!$C$34</f>
        <v>3671400</v>
      </c>
      <c r="E24" s="17">
        <f>'Pr(9)'!$D$34</f>
        <v>3671400</v>
      </c>
      <c r="F24" s="17">
        <f>'Pr(9)'!$E$34</f>
        <v>869837</v>
      </c>
      <c r="G24" s="17">
        <f>'Pr(9)'!$F$34</f>
        <v>1703765</v>
      </c>
      <c r="H24" s="17">
        <f>'Pr(9)'!$G$34</f>
        <v>0</v>
      </c>
      <c r="I24" s="17">
        <f>'Pr(9)'!$H$34</f>
        <v>0</v>
      </c>
    </row>
    <row r="25" spans="2:9" ht="64.5" thickBot="1">
      <c r="B25" s="7" t="s">
        <v>43</v>
      </c>
      <c r="C25" s="8" t="s">
        <v>50</v>
      </c>
      <c r="D25" s="17">
        <f>'Pr(10)'!$C$34</f>
        <v>20237300</v>
      </c>
      <c r="E25" s="17">
        <f>'Pr(10)'!$D$34</f>
        <v>38908437</v>
      </c>
      <c r="F25" s="17">
        <f>'Pr(10)'!$E$34</f>
        <v>564540</v>
      </c>
      <c r="G25" s="17">
        <f>'Pr(10)'!$F$34</f>
        <v>3488667</v>
      </c>
      <c r="H25" s="17">
        <f>'Pr(10)'!$G$34</f>
        <v>0</v>
      </c>
      <c r="I25" s="17">
        <f>'Pr(10)'!$H$34</f>
        <v>0</v>
      </c>
    </row>
    <row r="26" spans="2:9" ht="64.5" thickBot="1">
      <c r="B26" s="7" t="s">
        <v>44</v>
      </c>
      <c r="C26" s="8" t="s">
        <v>45</v>
      </c>
      <c r="D26" s="17">
        <f>'Pr(11)'!$C$34</f>
        <v>13328800</v>
      </c>
      <c r="E26" s="17">
        <f>'Pr(11)'!$D$34</f>
        <v>19428800</v>
      </c>
      <c r="F26" s="17">
        <f>'Pr(11)'!$E$34</f>
        <v>2672316</v>
      </c>
      <c r="G26" s="17">
        <f>'Pr(11)'!$F$34</f>
        <v>6869487</v>
      </c>
      <c r="H26" s="17">
        <f>'Pr(11)'!$G$34</f>
        <v>0</v>
      </c>
      <c r="I26" s="17">
        <f>'Pr(11)'!$H$34</f>
        <v>0</v>
      </c>
    </row>
    <row r="27" spans="2:9" ht="16.5" thickBot="1">
      <c r="B27" s="9"/>
      <c r="C27" s="10"/>
      <c r="D27" s="17"/>
      <c r="E27" s="17"/>
      <c r="F27" s="17"/>
      <c r="G27" s="17"/>
      <c r="H27" s="17"/>
      <c r="I27" s="17"/>
    </row>
    <row r="28" spans="2:9" ht="16.5" thickBot="1">
      <c r="B28" s="5" t="s">
        <v>46</v>
      </c>
      <c r="C28" s="6" t="s">
        <v>47</v>
      </c>
      <c r="D28" s="16">
        <f>'Pr(12)'!$C$34</f>
        <v>5070300</v>
      </c>
      <c r="E28" s="16">
        <f>'Pr(12)'!$D$34</f>
        <v>5081875</v>
      </c>
      <c r="F28" s="16">
        <f>'Pr(12)'!$E$34</f>
        <v>1137557</v>
      </c>
      <c r="G28" s="16">
        <f>'Pr(12)'!$F$34</f>
        <v>2337904</v>
      </c>
      <c r="H28" s="16">
        <f>'Pr(12)'!$G$34</f>
        <v>0</v>
      </c>
      <c r="I28" s="16">
        <f>'Pr(12)'!$H$34</f>
        <v>0</v>
      </c>
    </row>
    <row r="29" spans="2:9" ht="16.5" thickBot="1">
      <c r="B29" s="5"/>
      <c r="C29" s="6" t="s">
        <v>6</v>
      </c>
      <c r="D29" s="16">
        <f aca="true" t="shared" si="2" ref="D29:I29">+D13+D21+D28</f>
        <v>584470500</v>
      </c>
      <c r="E29" s="16">
        <f t="shared" si="2"/>
        <v>543996187</v>
      </c>
      <c r="F29" s="16">
        <f t="shared" si="2"/>
        <v>74527436</v>
      </c>
      <c r="G29" s="16">
        <f t="shared" si="2"/>
        <v>172381162</v>
      </c>
      <c r="H29" s="16">
        <f t="shared" si="2"/>
        <v>0</v>
      </c>
      <c r="I29" s="16">
        <f t="shared" si="2"/>
        <v>0</v>
      </c>
    </row>
    <row r="30" ht="15.75">
      <c r="B30" s="1"/>
    </row>
    <row r="31" ht="15.75">
      <c r="B31" s="20"/>
    </row>
    <row r="32" spans="2:9" ht="15.75" customHeight="1">
      <c r="B32" s="49" t="s">
        <v>69</v>
      </c>
      <c r="C32" s="49"/>
      <c r="D32" s="49"/>
      <c r="E32" s="49"/>
      <c r="F32" s="49"/>
      <c r="G32" s="49"/>
      <c r="H32" s="49"/>
      <c r="I32" s="49"/>
    </row>
  </sheetData>
  <sheetProtection/>
  <mergeCells count="8">
    <mergeCell ref="B32:I32"/>
    <mergeCell ref="B3:I3"/>
    <mergeCell ref="B4:I4"/>
    <mergeCell ref="B5:I5"/>
    <mergeCell ref="B8:I8"/>
    <mergeCell ref="B9:I9"/>
    <mergeCell ref="B10:I10"/>
    <mergeCell ref="B11:I11"/>
  </mergeCells>
  <printOptions/>
  <pageMargins left="0" right="0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J14" sqref="J14"/>
    </sheetView>
  </sheetViews>
  <sheetFormatPr defaultColWidth="9.00390625" defaultRowHeight="15.75" outlineLevelRow="1"/>
  <cols>
    <col min="1" max="1" width="4.125" style="0" customWidth="1"/>
    <col min="2" max="2" width="38.00390625" style="0" customWidth="1"/>
  </cols>
  <sheetData>
    <row r="3" spans="2:8" ht="15.75">
      <c r="B3" s="50" t="s">
        <v>7</v>
      </c>
      <c r="C3" s="50"/>
      <c r="D3" s="50"/>
      <c r="E3" s="50"/>
      <c r="F3" s="50"/>
      <c r="G3" s="50"/>
      <c r="H3" s="50"/>
    </row>
    <row r="4" spans="2:8" ht="15.75">
      <c r="B4" s="50" t="str">
        <f>'Pol+Pr'!B9:I9</f>
        <v>към 30.06.2018 г.</v>
      </c>
      <c r="C4" s="50"/>
      <c r="D4" s="50"/>
      <c r="E4" s="50"/>
      <c r="F4" s="50"/>
      <c r="G4" s="50"/>
      <c r="H4" s="50"/>
    </row>
    <row r="5" spans="2:8" ht="16.5" thickBot="1">
      <c r="B5" s="50" t="s">
        <v>2</v>
      </c>
      <c r="C5" s="50"/>
      <c r="D5" s="50"/>
      <c r="E5" s="50"/>
      <c r="F5" s="50"/>
      <c r="G5" s="50"/>
      <c r="H5" s="50"/>
    </row>
    <row r="6" spans="2:8" ht="32.25" customHeight="1" thickBot="1">
      <c r="B6" s="56" t="str">
        <f>CONCATENATE('Pol+Pr'!B23,"  ",'Pol+Pr'!C23)</f>
        <v>1700.02.02  Бюджетна програма „Студентско подпомагане”</v>
      </c>
      <c r="C6" s="57"/>
      <c r="D6" s="57"/>
      <c r="E6" s="57"/>
      <c r="F6" s="57"/>
      <c r="G6" s="57"/>
      <c r="H6" s="58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1414300</v>
      </c>
      <c r="D8" s="16">
        <f t="shared" si="0"/>
        <v>3662916</v>
      </c>
      <c r="E8" s="16">
        <f t="shared" si="0"/>
        <v>175698</v>
      </c>
      <c r="F8" s="16">
        <f t="shared" si="0"/>
        <v>352415</v>
      </c>
      <c r="G8" s="16">
        <f t="shared" si="0"/>
        <v>0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398100</v>
      </c>
      <c r="D10" s="17">
        <v>398100</v>
      </c>
      <c r="E10" s="17">
        <v>95089</v>
      </c>
      <c r="F10" s="17">
        <v>197663</v>
      </c>
      <c r="G10" s="17"/>
      <c r="H10" s="17"/>
    </row>
    <row r="11" spans="2:8" ht="16.5" thickBot="1">
      <c r="B11" s="12" t="s">
        <v>11</v>
      </c>
      <c r="C11" s="17">
        <v>1016200</v>
      </c>
      <c r="D11" s="17">
        <v>3264816</v>
      </c>
      <c r="E11" s="17">
        <v>80609</v>
      </c>
      <c r="F11" s="17">
        <v>153419</v>
      </c>
      <c r="G11" s="17"/>
      <c r="H11" s="17"/>
    </row>
    <row r="12" spans="2:8" ht="16.5" thickBot="1">
      <c r="B12" s="12" t="s">
        <v>12</v>
      </c>
      <c r="C12" s="17"/>
      <c r="D12" s="17"/>
      <c r="E12" s="17"/>
      <c r="F12" s="17">
        <v>1333</v>
      </c>
      <c r="G12" s="17"/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8150000</v>
      </c>
      <c r="D14" s="16">
        <f t="shared" si="1"/>
        <v>8150000</v>
      </c>
      <c r="E14" s="16">
        <f t="shared" si="1"/>
        <v>2012558</v>
      </c>
      <c r="F14" s="16">
        <f t="shared" si="1"/>
        <v>4118293</v>
      </c>
      <c r="G14" s="16">
        <f t="shared" si="1"/>
        <v>0</v>
      </c>
      <c r="H14" s="16">
        <f t="shared" si="1"/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59</v>
      </c>
      <c r="C16" s="17">
        <v>2150000</v>
      </c>
      <c r="D16" s="17">
        <v>2150000</v>
      </c>
      <c r="E16" s="17"/>
      <c r="F16" s="17">
        <v>396510</v>
      </c>
      <c r="G16" s="17"/>
      <c r="H16" s="17"/>
    </row>
    <row r="17" spans="2:8" s="25" customFormat="1" ht="26.25" thickBot="1">
      <c r="B17" s="22" t="s">
        <v>54</v>
      </c>
      <c r="C17" s="23">
        <v>1850000</v>
      </c>
      <c r="D17" s="23">
        <v>1850000</v>
      </c>
      <c r="E17" s="23"/>
      <c r="F17" s="23">
        <v>396510</v>
      </c>
      <c r="G17" s="23"/>
      <c r="H17" s="23"/>
    </row>
    <row r="18" spans="2:8" s="25" customFormat="1" ht="51.75" thickBot="1">
      <c r="B18" s="22" t="s">
        <v>68</v>
      </c>
      <c r="C18" s="23">
        <v>300000</v>
      </c>
      <c r="D18" s="23">
        <v>300000</v>
      </c>
      <c r="E18" s="23"/>
      <c r="F18" s="23"/>
      <c r="G18" s="23"/>
      <c r="H18" s="23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>
        <v>-20199</v>
      </c>
      <c r="F20" s="17">
        <v>-23909</v>
      </c>
      <c r="G20" s="17"/>
      <c r="H20" s="17"/>
    </row>
    <row r="21" spans="2:8" ht="16.5" thickBot="1">
      <c r="B21" s="9" t="s">
        <v>60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/>
    </row>
    <row r="26" spans="2:8" ht="16.5" thickBot="1">
      <c r="B26" s="9" t="s">
        <v>20</v>
      </c>
      <c r="C26" s="17">
        <v>6000000</v>
      </c>
      <c r="D26" s="17">
        <v>6000000</v>
      </c>
      <c r="E26" s="17">
        <v>2032757</v>
      </c>
      <c r="F26" s="17">
        <v>3745692</v>
      </c>
      <c r="G26" s="17"/>
      <c r="H26" s="17"/>
    </row>
    <row r="27" spans="2:8" ht="39" thickBot="1">
      <c r="B27" s="22" t="s">
        <v>55</v>
      </c>
      <c r="C27" s="23">
        <v>6000000</v>
      </c>
      <c r="D27" s="23">
        <v>6000000</v>
      </c>
      <c r="E27" s="23">
        <v>2032757</v>
      </c>
      <c r="F27" s="23">
        <v>3745692</v>
      </c>
      <c r="G27" s="23"/>
      <c r="H27" s="23"/>
    </row>
    <row r="28" spans="2:8" ht="16.5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9564300</v>
      </c>
      <c r="D34" s="16">
        <f t="shared" si="2"/>
        <v>11812916</v>
      </c>
      <c r="E34" s="16">
        <f t="shared" si="2"/>
        <v>2188256</v>
      </c>
      <c r="F34" s="16">
        <f t="shared" si="2"/>
        <v>4470708</v>
      </c>
      <c r="G34" s="16">
        <f t="shared" si="2"/>
        <v>0</v>
      </c>
      <c r="H34" s="16">
        <f t="shared" si="2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17</v>
      </c>
      <c r="D36" s="18">
        <v>17</v>
      </c>
      <c r="E36" s="18">
        <v>16</v>
      </c>
      <c r="F36" s="18">
        <v>16</v>
      </c>
      <c r="G36" s="18"/>
      <c r="H36" s="1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K22" sqref="K22"/>
    </sheetView>
  </sheetViews>
  <sheetFormatPr defaultColWidth="9.00390625" defaultRowHeight="15.75" outlineLevelRow="1"/>
  <cols>
    <col min="1" max="1" width="3.625" style="0" customWidth="1"/>
    <col min="2" max="2" width="38.00390625" style="0" customWidth="1"/>
  </cols>
  <sheetData>
    <row r="3" spans="2:8" ht="15.75">
      <c r="B3" s="50" t="s">
        <v>7</v>
      </c>
      <c r="C3" s="50"/>
      <c r="D3" s="50"/>
      <c r="E3" s="50"/>
      <c r="F3" s="50"/>
      <c r="G3" s="50"/>
      <c r="H3" s="50"/>
    </row>
    <row r="4" spans="2:8" ht="15.75">
      <c r="B4" s="50" t="str">
        <f>'Pol+Pr'!B9:I9</f>
        <v>към 30.06.2018 г.</v>
      </c>
      <c r="C4" s="50"/>
      <c r="D4" s="50"/>
      <c r="E4" s="50"/>
      <c r="F4" s="50"/>
      <c r="G4" s="50"/>
      <c r="H4" s="50"/>
    </row>
    <row r="5" spans="2:8" ht="16.5" thickBot="1">
      <c r="B5" s="50" t="s">
        <v>2</v>
      </c>
      <c r="C5" s="50"/>
      <c r="D5" s="50"/>
      <c r="E5" s="50"/>
      <c r="F5" s="50"/>
      <c r="G5" s="50"/>
      <c r="H5" s="50"/>
    </row>
    <row r="6" spans="2:8" ht="32.25" customHeight="1" thickBot="1">
      <c r="B6" s="56" t="str">
        <f>CONCATENATE('Pol+Pr'!B24,"  ",'Pol+Pr'!C24)</f>
        <v>1700.02.03  Бюджетна програма „Международен образователен обмен”</v>
      </c>
      <c r="C6" s="57"/>
      <c r="D6" s="57"/>
      <c r="E6" s="57"/>
      <c r="F6" s="57"/>
      <c r="G6" s="57"/>
      <c r="H6" s="58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2681400</v>
      </c>
      <c r="D8" s="16">
        <f t="shared" si="0"/>
        <v>2681400</v>
      </c>
      <c r="E8" s="16">
        <f t="shared" si="0"/>
        <v>573683</v>
      </c>
      <c r="F8" s="16">
        <f t="shared" si="0"/>
        <v>1325702</v>
      </c>
      <c r="G8" s="16">
        <f t="shared" si="0"/>
        <v>0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581400</v>
      </c>
      <c r="D10" s="17">
        <v>581400</v>
      </c>
      <c r="E10" s="17">
        <v>140370</v>
      </c>
      <c r="F10" s="17">
        <v>282180</v>
      </c>
      <c r="G10" s="17"/>
      <c r="H10" s="17"/>
    </row>
    <row r="11" spans="2:8" ht="16.5" thickBot="1">
      <c r="B11" s="12" t="s">
        <v>11</v>
      </c>
      <c r="C11" s="17">
        <v>2100000</v>
      </c>
      <c r="D11" s="17">
        <v>2100000</v>
      </c>
      <c r="E11" s="17">
        <v>433313</v>
      </c>
      <c r="F11" s="17">
        <v>1043522</v>
      </c>
      <c r="G11" s="17"/>
      <c r="H11" s="17"/>
    </row>
    <row r="12" spans="2:8" ht="16.5" thickBot="1">
      <c r="B12" s="12" t="s">
        <v>12</v>
      </c>
      <c r="C12" s="17"/>
      <c r="D12" s="17"/>
      <c r="E12" s="17"/>
      <c r="F12" s="17"/>
      <c r="G12" s="17"/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990000</v>
      </c>
      <c r="D14" s="16">
        <f t="shared" si="1"/>
        <v>990000</v>
      </c>
      <c r="E14" s="16">
        <f t="shared" si="1"/>
        <v>296154</v>
      </c>
      <c r="F14" s="16">
        <f t="shared" si="1"/>
        <v>378063</v>
      </c>
      <c r="G14" s="16">
        <f t="shared" si="1"/>
        <v>0</v>
      </c>
      <c r="H14" s="16">
        <f t="shared" si="1"/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/>
      <c r="D16" s="17"/>
      <c r="E16" s="17"/>
      <c r="F16" s="17"/>
      <c r="G16" s="17"/>
      <c r="H16" s="17"/>
    </row>
    <row r="17" spans="2:8" ht="16.5" hidden="1" outlineLevel="1" thickBot="1">
      <c r="B17" s="9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60</v>
      </c>
      <c r="C21" s="17">
        <v>440000</v>
      </c>
      <c r="D21" s="17">
        <v>440000</v>
      </c>
      <c r="E21" s="17">
        <v>1800</v>
      </c>
      <c r="F21" s="17">
        <v>1982</v>
      </c>
      <c r="G21" s="17"/>
      <c r="H21" s="17"/>
    </row>
    <row r="22" spans="2:8" s="25" customFormat="1" ht="39" thickBot="1">
      <c r="B22" s="22" t="s">
        <v>56</v>
      </c>
      <c r="C22" s="23">
        <v>440000</v>
      </c>
      <c r="D22" s="23">
        <v>440000</v>
      </c>
      <c r="E22" s="23">
        <v>1800</v>
      </c>
      <c r="F22" s="23">
        <v>1982</v>
      </c>
      <c r="G22" s="23"/>
      <c r="H22" s="23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>
        <v>3600</v>
      </c>
      <c r="G25" s="17"/>
      <c r="H25" s="17"/>
    </row>
    <row r="26" spans="2:8" ht="16.5" thickBot="1">
      <c r="B26" s="9" t="s">
        <v>20</v>
      </c>
      <c r="C26" s="17"/>
      <c r="D26" s="17"/>
      <c r="E26" s="17">
        <v>6250</v>
      </c>
      <c r="F26" s="17">
        <v>6423</v>
      </c>
      <c r="G26" s="17"/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>
        <v>19572</v>
      </c>
      <c r="F28" s="17">
        <v>19572</v>
      </c>
      <c r="G28" s="17"/>
      <c r="H28" s="17"/>
    </row>
    <row r="29" spans="2:8" ht="16.5" thickBot="1">
      <c r="B29" s="9" t="s">
        <v>18</v>
      </c>
      <c r="C29" s="17">
        <v>200000</v>
      </c>
      <c r="D29" s="17">
        <v>200000</v>
      </c>
      <c r="E29" s="17">
        <v>196833</v>
      </c>
      <c r="F29" s="17">
        <v>202700</v>
      </c>
      <c r="G29" s="17"/>
      <c r="H29" s="17"/>
    </row>
    <row r="30" spans="2:8" ht="29.25" customHeight="1" thickBot="1">
      <c r="B30" s="14" t="s">
        <v>62</v>
      </c>
      <c r="C30" s="17">
        <v>350000</v>
      </c>
      <c r="D30" s="17">
        <v>350000</v>
      </c>
      <c r="E30" s="17">
        <v>71699</v>
      </c>
      <c r="F30" s="17">
        <v>143786</v>
      </c>
      <c r="G30" s="17"/>
      <c r="H30" s="17"/>
    </row>
    <row r="31" spans="2:8" s="25" customFormat="1" ht="92.25" customHeight="1" thickBot="1">
      <c r="B31" s="27" t="s">
        <v>57</v>
      </c>
      <c r="C31" s="23">
        <v>350000</v>
      </c>
      <c r="D31" s="23">
        <v>350000</v>
      </c>
      <c r="E31" s="23">
        <v>71699</v>
      </c>
      <c r="F31" s="23">
        <v>143786</v>
      </c>
      <c r="G31" s="23"/>
      <c r="H31" s="23"/>
    </row>
    <row r="32" spans="2:8" ht="16.5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3671400</v>
      </c>
      <c r="D34" s="16">
        <f t="shared" si="2"/>
        <v>3671400</v>
      </c>
      <c r="E34" s="16">
        <f t="shared" si="2"/>
        <v>869837</v>
      </c>
      <c r="F34" s="16">
        <f t="shared" si="2"/>
        <v>1703765</v>
      </c>
      <c r="G34" s="16">
        <f t="shared" si="2"/>
        <v>0</v>
      </c>
      <c r="H34" s="16">
        <f t="shared" si="2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18</v>
      </c>
      <c r="D36" s="18">
        <v>18</v>
      </c>
      <c r="E36" s="18">
        <v>16</v>
      </c>
      <c r="F36" s="18">
        <v>16</v>
      </c>
      <c r="G36" s="18"/>
      <c r="H36" s="1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7">
      <selection activeCell="H36" sqref="H36"/>
    </sheetView>
  </sheetViews>
  <sheetFormatPr defaultColWidth="9.00390625" defaultRowHeight="15.75" outlineLevelRow="1"/>
  <cols>
    <col min="1" max="1" width="5.50390625" style="0" customWidth="1"/>
    <col min="2" max="2" width="38.00390625" style="0" customWidth="1"/>
  </cols>
  <sheetData>
    <row r="3" spans="2:8" ht="15.75">
      <c r="B3" s="50" t="s">
        <v>7</v>
      </c>
      <c r="C3" s="50"/>
      <c r="D3" s="50"/>
      <c r="E3" s="50"/>
      <c r="F3" s="50"/>
      <c r="G3" s="50"/>
      <c r="H3" s="50"/>
    </row>
    <row r="4" spans="2:8" ht="15.75">
      <c r="B4" s="50" t="str">
        <f>'Pol+Pr'!B9:I9</f>
        <v>към 30.06.2018 г.</v>
      </c>
      <c r="C4" s="50"/>
      <c r="D4" s="50"/>
      <c r="E4" s="50"/>
      <c r="F4" s="50"/>
      <c r="G4" s="50"/>
      <c r="H4" s="50"/>
    </row>
    <row r="5" spans="2:8" ht="16.5" thickBot="1">
      <c r="B5" s="50" t="s">
        <v>2</v>
      </c>
      <c r="C5" s="50"/>
      <c r="D5" s="50"/>
      <c r="E5" s="50"/>
      <c r="F5" s="50"/>
      <c r="G5" s="50"/>
      <c r="H5" s="50"/>
    </row>
    <row r="6" spans="2:8" ht="32.25" customHeight="1" thickBot="1">
      <c r="B6" s="56" t="str">
        <f>CONCATENATE('Pol+Pr'!B25,"  ",'Pol+Pr'!C25)</f>
        <v>1700.02.04  Бюджетна програма „Оценка и развитие на националния научен потенциал за изграждане на устойчива връзка образование – наука - бизнес като основа за развитие на икономика, базирана на знанието”</v>
      </c>
      <c r="C6" s="57"/>
      <c r="D6" s="57"/>
      <c r="E6" s="57"/>
      <c r="F6" s="57"/>
      <c r="G6" s="57"/>
      <c r="H6" s="58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20237300</v>
      </c>
      <c r="D8" s="16">
        <f t="shared" si="0"/>
        <v>38908437</v>
      </c>
      <c r="E8" s="16">
        <f t="shared" si="0"/>
        <v>564540</v>
      </c>
      <c r="F8" s="16">
        <f t="shared" si="0"/>
        <v>3371380</v>
      </c>
      <c r="G8" s="16">
        <f t="shared" si="0"/>
        <v>0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1517300</v>
      </c>
      <c r="D10" s="17">
        <v>1517300</v>
      </c>
      <c r="E10" s="17">
        <v>476064</v>
      </c>
      <c r="F10" s="17">
        <v>625874</v>
      </c>
      <c r="G10" s="17"/>
      <c r="H10" s="17"/>
    </row>
    <row r="11" spans="2:8" ht="16.5" thickBot="1">
      <c r="B11" s="12" t="s">
        <v>11</v>
      </c>
      <c r="C11" s="17">
        <v>18720000</v>
      </c>
      <c r="D11" s="17">
        <v>37391137</v>
      </c>
      <c r="E11" s="17">
        <v>88476</v>
      </c>
      <c r="F11" s="17">
        <v>2745506</v>
      </c>
      <c r="G11" s="17"/>
      <c r="H11" s="17"/>
    </row>
    <row r="12" spans="2:8" ht="16.5" thickBot="1">
      <c r="B12" s="12" t="s">
        <v>12</v>
      </c>
      <c r="C12" s="17"/>
      <c r="D12" s="17"/>
      <c r="E12" s="17"/>
      <c r="F12" s="17"/>
      <c r="G12" s="17"/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>SUM(C16,C20,C21,C25,C26,C28,C29,C30,C32)</f>
        <v>0</v>
      </c>
      <c r="D14" s="16">
        <f>SUM(D16,D20,D21,D25,D26,D28,D29,D30,D32)</f>
        <v>0</v>
      </c>
      <c r="E14" s="16">
        <f>SUM(E16,E20,E21,E25,E26,E28,E29,E30,E32)</f>
        <v>0</v>
      </c>
      <c r="F14" s="16">
        <f>SUM(F16,F20,F21,F25,F26,F28,F29,F30,F32)</f>
        <v>117287</v>
      </c>
      <c r="G14" s="16">
        <f>SUM(G16:G32)</f>
        <v>0</v>
      </c>
      <c r="H14" s="16">
        <f>SUM(H16:H32)</f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/>
      <c r="D16" s="17"/>
      <c r="E16" s="17"/>
      <c r="F16" s="17"/>
      <c r="G16" s="17"/>
      <c r="H16" s="17"/>
    </row>
    <row r="17" spans="2:8" ht="16.5" hidden="1" outlineLevel="1" thickBot="1">
      <c r="B17" s="9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>
        <v>70650</v>
      </c>
      <c r="G25" s="17"/>
      <c r="H25" s="17"/>
    </row>
    <row r="26" spans="2:8" ht="16.5" thickBot="1">
      <c r="B26" s="9" t="s">
        <v>20</v>
      </c>
      <c r="C26" s="17"/>
      <c r="D26" s="17"/>
      <c r="E26" s="17"/>
      <c r="F26" s="17">
        <v>46637</v>
      </c>
      <c r="G26" s="17"/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1" ref="C34:H34">+C8+C14</f>
        <v>20237300</v>
      </c>
      <c r="D34" s="16">
        <f t="shared" si="1"/>
        <v>38908437</v>
      </c>
      <c r="E34" s="16">
        <f t="shared" si="1"/>
        <v>564540</v>
      </c>
      <c r="F34" s="16">
        <f t="shared" si="1"/>
        <v>3488667</v>
      </c>
      <c r="G34" s="16">
        <f t="shared" si="1"/>
        <v>0</v>
      </c>
      <c r="H34" s="16">
        <f t="shared" si="1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21</v>
      </c>
      <c r="D36" s="18">
        <v>21</v>
      </c>
      <c r="E36" s="18">
        <v>20</v>
      </c>
      <c r="F36" s="18">
        <v>20</v>
      </c>
      <c r="G36" s="18"/>
      <c r="H36" s="1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7">
      <selection activeCell="F10" sqref="F10"/>
    </sheetView>
  </sheetViews>
  <sheetFormatPr defaultColWidth="9.00390625" defaultRowHeight="15.75" outlineLevelRow="1"/>
  <cols>
    <col min="1" max="1" width="4.25390625" style="0" customWidth="1"/>
    <col min="2" max="2" width="38.00390625" style="0" customWidth="1"/>
  </cols>
  <sheetData>
    <row r="3" spans="2:8" ht="15.75">
      <c r="B3" s="50" t="s">
        <v>7</v>
      </c>
      <c r="C3" s="50"/>
      <c r="D3" s="50"/>
      <c r="E3" s="50"/>
      <c r="F3" s="50"/>
      <c r="G3" s="50"/>
      <c r="H3" s="50"/>
    </row>
    <row r="4" spans="2:8" ht="15.75">
      <c r="B4" s="50" t="str">
        <f>'Pol+Pr'!B9:I9</f>
        <v>към 30.06.2018 г.</v>
      </c>
      <c r="C4" s="50"/>
      <c r="D4" s="50"/>
      <c r="E4" s="50"/>
      <c r="F4" s="50"/>
      <c r="G4" s="50"/>
      <c r="H4" s="50"/>
    </row>
    <row r="5" spans="2:8" ht="16.5" thickBot="1">
      <c r="B5" s="50" t="s">
        <v>2</v>
      </c>
      <c r="C5" s="50"/>
      <c r="D5" s="50"/>
      <c r="E5" s="50"/>
      <c r="F5" s="50"/>
      <c r="G5" s="50"/>
      <c r="H5" s="50"/>
    </row>
    <row r="6" spans="2:8" ht="32.25" customHeight="1" thickBot="1">
      <c r="B6" s="56" t="str">
        <f>CONCATENATE('Pol+Pr'!B26,"  ",'Pol+Pr'!C26)</f>
        <v>1700.02.05  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мрежа”</v>
      </c>
      <c r="C6" s="57"/>
      <c r="D6" s="57"/>
      <c r="E6" s="57"/>
      <c r="F6" s="57"/>
      <c r="G6" s="57"/>
      <c r="H6" s="58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3765800</v>
      </c>
      <c r="D8" s="16">
        <f t="shared" si="0"/>
        <v>9865800</v>
      </c>
      <c r="E8" s="16">
        <f t="shared" si="0"/>
        <v>278605</v>
      </c>
      <c r="F8" s="16">
        <f t="shared" si="0"/>
        <v>672817</v>
      </c>
      <c r="G8" s="16">
        <f t="shared" si="0"/>
        <v>0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958800</v>
      </c>
      <c r="D10" s="17">
        <v>958800</v>
      </c>
      <c r="E10" s="17">
        <v>168068</v>
      </c>
      <c r="F10" s="17">
        <v>365286</v>
      </c>
      <c r="G10" s="17"/>
      <c r="H10" s="17"/>
    </row>
    <row r="11" spans="2:8" ht="16.5" thickBot="1">
      <c r="B11" s="12" t="s">
        <v>11</v>
      </c>
      <c r="C11" s="17">
        <v>2807000</v>
      </c>
      <c r="D11" s="17">
        <v>8904846</v>
      </c>
      <c r="E11" s="17">
        <v>110537</v>
      </c>
      <c r="F11" s="17">
        <v>276225</v>
      </c>
      <c r="G11" s="17"/>
      <c r="H11" s="17"/>
    </row>
    <row r="12" spans="2:8" ht="16.5" thickBot="1">
      <c r="B12" s="12" t="s">
        <v>12</v>
      </c>
      <c r="C12" s="17"/>
      <c r="D12" s="17">
        <v>2154</v>
      </c>
      <c r="E12" s="17"/>
      <c r="F12" s="17">
        <v>31306</v>
      </c>
      <c r="G12" s="17"/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9563000</v>
      </c>
      <c r="D14" s="16">
        <f t="shared" si="1"/>
        <v>9563000</v>
      </c>
      <c r="E14" s="16">
        <f t="shared" si="1"/>
        <v>2393711</v>
      </c>
      <c r="F14" s="16">
        <f t="shared" si="1"/>
        <v>6196670</v>
      </c>
      <c r="G14" s="16">
        <f t="shared" si="1"/>
        <v>0</v>
      </c>
      <c r="H14" s="16">
        <f t="shared" si="1"/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/>
      <c r="D16" s="17"/>
      <c r="E16" s="17"/>
      <c r="F16" s="17"/>
      <c r="G16" s="17"/>
      <c r="H16" s="17"/>
    </row>
    <row r="17" spans="2:8" ht="16.5" hidden="1" outlineLevel="1" thickBot="1">
      <c r="B17" s="9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>
        <v>4000</v>
      </c>
      <c r="G25" s="17"/>
      <c r="H25" s="17"/>
    </row>
    <row r="26" spans="2:8" ht="16.5" thickBot="1">
      <c r="B26" s="9" t="s">
        <v>20</v>
      </c>
      <c r="C26" s="17">
        <v>260000</v>
      </c>
      <c r="D26" s="17">
        <v>260000</v>
      </c>
      <c r="E26" s="17">
        <v>0</v>
      </c>
      <c r="F26" s="17">
        <v>222307</v>
      </c>
      <c r="G26" s="17"/>
      <c r="H26" s="17"/>
    </row>
    <row r="27" spans="2:8" ht="72" customHeight="1" thickBot="1">
      <c r="B27" s="22" t="s">
        <v>58</v>
      </c>
      <c r="C27" s="23">
        <v>260000</v>
      </c>
      <c r="D27" s="23">
        <v>260000</v>
      </c>
      <c r="E27" s="23">
        <v>0</v>
      </c>
      <c r="F27" s="23">
        <v>222307</v>
      </c>
      <c r="G27" s="23"/>
      <c r="H27" s="23"/>
    </row>
    <row r="28" spans="2:8" ht="16.5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>
        <v>9303000</v>
      </c>
      <c r="D29" s="17">
        <v>9303000</v>
      </c>
      <c r="E29" s="17">
        <v>2393711</v>
      </c>
      <c r="F29" s="17">
        <v>5970363</v>
      </c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13328800</v>
      </c>
      <c r="D34" s="16">
        <f t="shared" si="2"/>
        <v>19428800</v>
      </c>
      <c r="E34" s="16">
        <f t="shared" si="2"/>
        <v>2672316</v>
      </c>
      <c r="F34" s="16">
        <f t="shared" si="2"/>
        <v>6869487</v>
      </c>
      <c r="G34" s="16">
        <f t="shared" si="2"/>
        <v>0</v>
      </c>
      <c r="H34" s="16">
        <f t="shared" si="2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43</v>
      </c>
      <c r="D36" s="18">
        <v>43</v>
      </c>
      <c r="E36" s="18">
        <v>42</v>
      </c>
      <c r="F36" s="18">
        <v>42</v>
      </c>
      <c r="G36" s="18"/>
      <c r="H36" s="1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D25" sqref="D25"/>
    </sheetView>
  </sheetViews>
  <sheetFormatPr defaultColWidth="9.00390625" defaultRowHeight="15.75" outlineLevelRow="1"/>
  <cols>
    <col min="1" max="1" width="4.625" style="0" customWidth="1"/>
    <col min="2" max="2" width="38.00390625" style="0" customWidth="1"/>
  </cols>
  <sheetData>
    <row r="3" spans="2:8" ht="15.75">
      <c r="B3" s="50" t="s">
        <v>7</v>
      </c>
      <c r="C3" s="50"/>
      <c r="D3" s="50"/>
      <c r="E3" s="50"/>
      <c r="F3" s="50"/>
      <c r="G3" s="50"/>
      <c r="H3" s="50"/>
    </row>
    <row r="4" spans="2:8" ht="15.75">
      <c r="B4" s="50" t="str">
        <f>'Pol+Pr'!B9:I9</f>
        <v>към 30.06.2018 г.</v>
      </c>
      <c r="C4" s="50"/>
      <c r="D4" s="50"/>
      <c r="E4" s="50"/>
      <c r="F4" s="50"/>
      <c r="G4" s="50"/>
      <c r="H4" s="50"/>
    </row>
    <row r="5" spans="2:8" ht="16.5" thickBot="1">
      <c r="B5" s="50" t="s">
        <v>2</v>
      </c>
      <c r="C5" s="50"/>
      <c r="D5" s="50"/>
      <c r="E5" s="50"/>
      <c r="F5" s="50"/>
      <c r="G5" s="50"/>
      <c r="H5" s="50"/>
    </row>
    <row r="6" spans="2:8" ht="32.25" customHeight="1" thickBot="1">
      <c r="B6" s="56" t="str">
        <f>CONCATENATE('Pol+Pr'!B28,"  ",'Pol+Pr'!C28)</f>
        <v>1700.03.00  Бюджетна програма „Администрация”</v>
      </c>
      <c r="C6" s="57"/>
      <c r="D6" s="57"/>
      <c r="E6" s="57"/>
      <c r="F6" s="57"/>
      <c r="G6" s="57"/>
      <c r="H6" s="58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5070300</v>
      </c>
      <c r="D8" s="16">
        <f t="shared" si="0"/>
        <v>5080042</v>
      </c>
      <c r="E8" s="16">
        <f t="shared" si="0"/>
        <v>1137557</v>
      </c>
      <c r="F8" s="16">
        <f t="shared" si="0"/>
        <v>2336071</v>
      </c>
      <c r="G8" s="16">
        <f t="shared" si="0"/>
        <v>0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3476300</v>
      </c>
      <c r="D10" s="29">
        <v>3486042</v>
      </c>
      <c r="E10" s="17">
        <v>843660</v>
      </c>
      <c r="F10" s="17">
        <v>1685135</v>
      </c>
      <c r="G10" s="17"/>
      <c r="H10" s="17"/>
    </row>
    <row r="11" spans="2:8" ht="16.5" thickBot="1">
      <c r="B11" s="12" t="s">
        <v>11</v>
      </c>
      <c r="C11" s="17">
        <v>1594000</v>
      </c>
      <c r="D11" s="29">
        <v>1574980</v>
      </c>
      <c r="E11" s="17">
        <v>279978</v>
      </c>
      <c r="F11" s="17">
        <v>627921</v>
      </c>
      <c r="G11" s="17"/>
      <c r="H11" s="17"/>
    </row>
    <row r="12" spans="2:8" ht="16.5" thickBot="1">
      <c r="B12" s="12" t="s">
        <v>12</v>
      </c>
      <c r="C12" s="17">
        <v>0</v>
      </c>
      <c r="D12" s="29">
        <v>19020</v>
      </c>
      <c r="E12" s="17">
        <v>13919</v>
      </c>
      <c r="F12" s="17">
        <v>23015</v>
      </c>
      <c r="G12" s="17"/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>SUM(C16,C20,C21,C25,C26,C28,C29,C30,C32)</f>
        <v>0</v>
      </c>
      <c r="D14" s="16">
        <f>SUM(D16,D20,D21,D25,D26,D28,D29,D30,D32)</f>
        <v>1833</v>
      </c>
      <c r="E14" s="16">
        <f>SUM(E16,E20,E21,E25,E26,E28,E29,E30,E32)</f>
        <v>0</v>
      </c>
      <c r="F14" s="16">
        <f>SUM(F16,F20,F21,F25,F26,F28,F29,F30,F32)</f>
        <v>1833</v>
      </c>
      <c r="G14" s="16">
        <f>SUM(G16:G32)</f>
        <v>0</v>
      </c>
      <c r="H14" s="16">
        <f>SUM(H16:H32)</f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/>
      <c r="D16" s="17"/>
      <c r="E16" s="17"/>
      <c r="F16" s="17"/>
      <c r="G16" s="17"/>
      <c r="H16" s="17"/>
    </row>
    <row r="17" spans="2:8" ht="16.5" hidden="1" outlineLevel="1" thickBot="1">
      <c r="B17" s="9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>
        <v>1833</v>
      </c>
      <c r="E20" s="17"/>
      <c r="F20" s="17">
        <v>1833</v>
      </c>
      <c r="G20" s="17"/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/>
    </row>
    <row r="26" spans="2:8" ht="16.5" thickBot="1">
      <c r="B26" s="9" t="s">
        <v>20</v>
      </c>
      <c r="C26" s="17"/>
      <c r="D26" s="17"/>
      <c r="E26" s="17"/>
      <c r="F26" s="17"/>
      <c r="G26" s="17"/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1" ref="C34:H34">+C8+C14</f>
        <v>5070300</v>
      </c>
      <c r="D34" s="16">
        <f t="shared" si="1"/>
        <v>5081875</v>
      </c>
      <c r="E34" s="16">
        <f t="shared" si="1"/>
        <v>1137557</v>
      </c>
      <c r="F34" s="16">
        <f t="shared" si="1"/>
        <v>2337904</v>
      </c>
      <c r="G34" s="16">
        <f t="shared" si="1"/>
        <v>0</v>
      </c>
      <c r="H34" s="16">
        <f t="shared" si="1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249</v>
      </c>
      <c r="D36" s="18">
        <v>249</v>
      </c>
      <c r="E36" s="18">
        <v>224</v>
      </c>
      <c r="F36" s="18">
        <v>226</v>
      </c>
      <c r="G36" s="18"/>
      <c r="H36" s="1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3">
      <selection activeCell="J39" sqref="J39"/>
    </sheetView>
  </sheetViews>
  <sheetFormatPr defaultColWidth="9.00390625" defaultRowHeight="15.75"/>
  <cols>
    <col min="2" max="2" width="38.00390625" style="0" customWidth="1"/>
    <col min="3" max="4" width="9.50390625" style="0" bestFit="1" customWidth="1"/>
    <col min="5" max="5" width="9.125" style="0" bestFit="1" customWidth="1"/>
    <col min="6" max="6" width="11.625" style="0" customWidth="1"/>
    <col min="7" max="7" width="10.875" style="0" customWidth="1"/>
    <col min="8" max="8" width="9.875" style="0" customWidth="1"/>
  </cols>
  <sheetData>
    <row r="3" spans="2:8" ht="15.75">
      <c r="B3" s="50" t="s">
        <v>7</v>
      </c>
      <c r="C3" s="50"/>
      <c r="D3" s="50"/>
      <c r="E3" s="50"/>
      <c r="F3" s="50"/>
      <c r="G3" s="50"/>
      <c r="H3" s="50"/>
    </row>
    <row r="4" spans="2:8" ht="15.75">
      <c r="B4" s="50" t="str">
        <f>'Pol+Pr'!B9:I9</f>
        <v>към 30.06.2018 г.</v>
      </c>
      <c r="C4" s="50"/>
      <c r="D4" s="50"/>
      <c r="E4" s="50"/>
      <c r="F4" s="50"/>
      <c r="G4" s="50"/>
      <c r="H4" s="50"/>
    </row>
    <row r="5" spans="2:8" ht="16.5" thickBot="1">
      <c r="B5" s="50" t="s">
        <v>2</v>
      </c>
      <c r="C5" s="50"/>
      <c r="D5" s="50"/>
      <c r="E5" s="50"/>
      <c r="F5" s="50"/>
      <c r="G5" s="50"/>
      <c r="H5" s="50"/>
    </row>
    <row r="6" spans="2:8" ht="32.25" customHeight="1" thickBot="1">
      <c r="B6" s="56"/>
      <c r="C6" s="57"/>
      <c r="D6" s="57"/>
      <c r="E6" s="57"/>
      <c r="F6" s="57"/>
      <c r="G6" s="57"/>
      <c r="H6" s="58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422416170</v>
      </c>
      <c r="D8" s="16">
        <f t="shared" si="0"/>
        <v>431006755</v>
      </c>
      <c r="E8" s="16">
        <f t="shared" si="0"/>
        <v>67765619</v>
      </c>
      <c r="F8" s="16">
        <f t="shared" si="0"/>
        <v>156640834</v>
      </c>
      <c r="G8" s="16">
        <f t="shared" si="0"/>
        <v>0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f>'Pr(1)'!C10+'Pr(2)'!C10+'Pr(3)'!C10+'Pr(4)'!C10+'Pr(5)'!C10+'Pr(6)'!C10+'Pr(7)'!C10+'Pr(8)'!C10+'Pr(9)'!C10+'Pr(10)'!C10+'Pr(11)'!C10+'Pr(12)'!C10</f>
        <v>322996200</v>
      </c>
      <c r="D10" s="17">
        <f>'Pr(1)'!D10+'Pr(2)'!D10+'Pr(3)'!D10+'Pr(4)'!D10+'Pr(5)'!D10+'Pr(6)'!D10+'Pr(7)'!D10+'Pr(8)'!D10+'Pr(9)'!D10+'Pr(10)'!D10+'Pr(11)'!D10+'Pr(12)'!D10</f>
        <v>280380768</v>
      </c>
      <c r="E10" s="17">
        <f>'Pr(1)'!E10+'Pr(2)'!E10+'Pr(3)'!E10+'Pr(4)'!E10+'Pr(5)'!E10+'Pr(6)'!E10+'Pr(7)'!E10+'Pr(8)'!E10+'Pr(9)'!E10+'Pr(10)'!E10+'Pr(11)'!E10+'Pr(12)'!E10</f>
        <v>56155125</v>
      </c>
      <c r="F10" s="17">
        <f>'Pr(1)'!F10+'Pr(2)'!F10+'Pr(3)'!F10+'Pr(4)'!F10+'Pr(5)'!F10+'Pr(6)'!F10+'Pr(7)'!F10+'Pr(8)'!F10+'Pr(9)'!F10+'Pr(10)'!F10+'Pr(11)'!F10+'Pr(12)'!F10</f>
        <v>117977856</v>
      </c>
      <c r="G10" s="17">
        <f>'Pr(1)'!G10+'Pr(2)'!G10+'Pr(3)'!G10+'Pr(4)'!G10+'Pr(5)'!G10+'Pr(6)'!G10+'Pr(7)'!G10+'Pr(8)'!G10+'Pr(9)'!G10+'Pr(10)'!G10+'Pr(11)'!G10+'Pr(12)'!G10</f>
        <v>0</v>
      </c>
      <c r="H10" s="17">
        <f>'Pr(1)'!H10+'Pr(2)'!H10+'Pr(3)'!H10+'Pr(4)'!H10+'Pr(5)'!H10+'Pr(6)'!H10+'Pr(7)'!H10+'Pr(8)'!H10+'Pr(9)'!H10+'Pr(10)'!H10+'Pr(11)'!H10+'Pr(12)'!H10</f>
        <v>0</v>
      </c>
    </row>
    <row r="11" spans="2:8" ht="16.5" thickBot="1">
      <c r="B11" s="12" t="s">
        <v>11</v>
      </c>
      <c r="C11" s="17">
        <f>'Pr(1)'!C11+'Pr(2)'!C11+'Pr(3)'!C11+'Pr(4)'!C11+'Pr(5)'!C11+'Pr(6)'!C11+'Pr(7)'!C11+'Pr(8)'!C11+'Pr(9)'!C11+'Pr(10)'!C11+'Pr(11)'!C11+'Pr(12)'!C11</f>
        <v>96664970</v>
      </c>
      <c r="D11" s="17">
        <f>'Pr(1)'!D11+'Pr(2)'!D11+'Pr(3)'!D11+'Pr(4)'!D11+'Pr(5)'!D11+'Pr(6)'!D11+'Pr(7)'!D11+'Pr(8)'!D11+'Pr(9)'!D11+'Pr(10)'!D11+'Pr(11)'!D11+'Pr(12)'!D11</f>
        <v>134367498</v>
      </c>
      <c r="E11" s="17">
        <f>'Pr(1)'!E11+'Pr(2)'!E11+'Pr(3)'!E11+'Pr(4)'!E11+'Pr(5)'!E11+'Pr(6)'!E11+'Pr(7)'!E11+'Pr(8)'!E11+'Pr(9)'!E11+'Pr(10)'!E11+'Pr(11)'!E11+'Pr(12)'!E11</f>
        <v>11468007</v>
      </c>
      <c r="F11" s="17">
        <f>'Pr(1)'!F11+'Pr(2)'!F11+'Pr(3)'!F11+'Pr(4)'!F11+'Pr(5)'!F11+'Pr(6)'!F11+'Pr(7)'!F11+'Pr(8)'!F11+'Pr(9)'!F11+'Pr(10)'!F11+'Pr(11)'!F11+'Pr(12)'!F11</f>
        <v>27149627</v>
      </c>
      <c r="G11" s="17">
        <f>'Pr(1)'!G11+'Pr(2)'!G11+'Pr(3)'!G11+'Pr(4)'!G11+'Pr(5)'!G11+'Pr(6)'!G11+'Pr(7)'!G11+'Pr(8)'!G11+'Pr(9)'!G11+'Pr(10)'!G11+'Pr(11)'!G11+'Pr(12)'!G11</f>
        <v>0</v>
      </c>
      <c r="H11" s="17">
        <f>'Pr(1)'!H11+'Pr(2)'!H11+'Pr(3)'!H11+'Pr(4)'!H11+'Pr(5)'!H11+'Pr(6)'!H11+'Pr(7)'!H11+'Pr(8)'!H11+'Pr(9)'!H11+'Pr(10)'!H11+'Pr(11)'!H11+'Pr(12)'!H11</f>
        <v>0</v>
      </c>
    </row>
    <row r="12" spans="2:8" ht="16.5" thickBot="1">
      <c r="B12" s="12" t="s">
        <v>12</v>
      </c>
      <c r="C12" s="17">
        <f>'Pr(1)'!C12+'Pr(2)'!C12+'Pr(3)'!C12+'Pr(4)'!C12+'Pr(5)'!C12+'Pr(6)'!C12+'Pr(7)'!C12+'Pr(8)'!C12+'Pr(9)'!C12+'Pr(10)'!C12+'Pr(11)'!C12+'Pr(12)'!C12</f>
        <v>2755000</v>
      </c>
      <c r="D12" s="17">
        <f>'Pr(1)'!D12+'Pr(2)'!D12+'Pr(3)'!D12+'Pr(4)'!D12+'Pr(5)'!D12+'Pr(6)'!D12+'Pr(7)'!D12+'Pr(8)'!D12+'Pr(9)'!D12+'Pr(10)'!D12+'Pr(11)'!D12+'Pr(12)'!D12</f>
        <v>16258489</v>
      </c>
      <c r="E12" s="17">
        <f>'Pr(1)'!E12+'Pr(2)'!E12+'Pr(3)'!E12+'Pr(4)'!E12+'Pr(5)'!E12+'Pr(6)'!E12+'Pr(7)'!E12+'Pr(8)'!E12+'Pr(9)'!E12+'Pr(10)'!E12+'Pr(11)'!E12+'Pr(12)'!E12</f>
        <v>142487</v>
      </c>
      <c r="F12" s="17">
        <f>'Pr(1)'!F12+'Pr(2)'!F12+'Pr(3)'!F12+'Pr(4)'!F12+'Pr(5)'!F12+'Pr(6)'!F12+'Pr(7)'!F12+'Pr(8)'!F12+'Pr(9)'!F12+'Pr(10)'!F12+'Pr(11)'!F12+'Pr(12)'!F12</f>
        <v>11513351</v>
      </c>
      <c r="G12" s="17">
        <f>'Pr(1)'!G12+'Pr(2)'!G12+'Pr(3)'!G12+'Pr(4)'!G12+'Pr(5)'!G12+'Pr(6)'!G12+'Pr(7)'!G12+'Pr(8)'!G12+'Pr(9)'!G12+'Pr(10)'!G12+'Pr(11)'!G12+'Pr(12)'!G12</f>
        <v>0</v>
      </c>
      <c r="H12" s="17">
        <f>'Pr(1)'!H12+'Pr(2)'!H12+'Pr(3)'!H12+'Pr(4)'!H12+'Pr(5)'!H12+'Pr(6)'!H12+'Pr(7)'!H12+'Pr(8)'!H12+'Pr(9)'!H12+'Pr(10)'!H12+'Pr(11)'!H12+'Pr(12)'!H12</f>
        <v>0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162054330</v>
      </c>
      <c r="D14" s="16">
        <f t="shared" si="1"/>
        <v>112989432</v>
      </c>
      <c r="E14" s="16">
        <f t="shared" si="1"/>
        <v>6761817</v>
      </c>
      <c r="F14" s="16">
        <f t="shared" si="1"/>
        <v>15740328</v>
      </c>
      <c r="G14" s="16">
        <f t="shared" si="1"/>
        <v>0</v>
      </c>
      <c r="H14" s="16">
        <f t="shared" si="1"/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59</v>
      </c>
      <c r="C16" s="17">
        <f>'Pr(1)'!C16+'Pr(2)'!C16+'Pr(3)'!C16+'Pr(4)'!C16+'Pr(5)'!C16+'Pr(6)'!C16+'Pr(7)'!C16+'Pr(8)'!C16+'Pr(9)'!C16+'Pr(10)'!C16+'Pr(11)'!C16+'Pr(12)'!C16</f>
        <v>127448000</v>
      </c>
      <c r="D16" s="17">
        <f>'Pr(1)'!D16+'Pr(2)'!D16+'Pr(3)'!D16+'Pr(4)'!D16+'Pr(5)'!D16+'Pr(6)'!D16+'Pr(7)'!D16+'Pr(8)'!D16+'Pr(9)'!D16+'Pr(10)'!D16+'Pr(11)'!D16+'Pr(12)'!D16</f>
        <v>75998543</v>
      </c>
      <c r="E16" s="17">
        <f>'Pr(1)'!E16+'Pr(2)'!E16+'Pr(3)'!E16+'Pr(4)'!E16+'Pr(5)'!E16+'Pr(6)'!E16+'Pr(7)'!E16+'Pr(8)'!E16+'Pr(9)'!E16+'Pr(10)'!E16+'Pr(11)'!E16+'Pr(12)'!E16</f>
        <v>0</v>
      </c>
      <c r="F16" s="17">
        <f>'Pr(1)'!F16+'Pr(2)'!F16+'Pr(3)'!F16+'Pr(4)'!F16+'Pr(5)'!F16+'Pr(6)'!F16+'Pr(7)'!F16+'Pr(8)'!F16+'Pr(9)'!F16+'Pr(10)'!F16+'Pr(11)'!F16+'Pr(12)'!F16</f>
        <v>519219</v>
      </c>
      <c r="G16" s="17">
        <f>'Pr(1)'!G16+'Pr(2)'!G16+'Pr(3)'!G16+'Pr(4)'!G16+'Pr(5)'!G16+'Pr(6)'!G16+'Pr(7)'!G16+'Pr(8)'!G16+'Pr(9)'!G16+'Pr(10)'!G16+'Pr(11)'!G16+'Pr(12)'!G16</f>
        <v>0</v>
      </c>
      <c r="H16" s="17">
        <f>'Pr(1)'!H16+'Pr(2)'!H16+'Pr(3)'!H16+'Pr(4)'!H16+'Pr(5)'!H16+'Pr(6)'!H16+'Pr(7)'!H16+'Pr(8)'!H16+'Pr(9)'!H16+'Pr(10)'!H16+'Pr(11)'!H16+'Pr(12)'!H16</f>
        <v>0</v>
      </c>
    </row>
    <row r="17" spans="2:8" ht="16.5" thickBot="1">
      <c r="B17" s="9"/>
      <c r="C17" s="17">
        <f>'Pr(1)'!C17+'Pr(2)'!C17+'Pr(3)'!C17+'Pr(4)'!C17+'Pr(5)'!C17+'Pr(6)'!C17+'Pr(7)'!C17+'Pr(8)'!C17+'Pr(9)'!C17+'Pr(10)'!C17+'Pr(11)'!C17+'Pr(12)'!C17</f>
        <v>110948000</v>
      </c>
      <c r="D17" s="17">
        <f>'Pr(1)'!D17+'Pr(2)'!D17+'Pr(3)'!D17+'Pr(4)'!D17+'Pr(5)'!D17+'Pr(6)'!D17+'Pr(7)'!D17+'Pr(8)'!D17+'Pr(9)'!D17+'Pr(10)'!D17+'Pr(11)'!D17+'Pr(12)'!D17</f>
        <v>72321216</v>
      </c>
      <c r="E17" s="17">
        <f>'Pr(1)'!E17+'Pr(2)'!E17+'Pr(3)'!E17+'Pr(4)'!E17+'Pr(5)'!E17+'Pr(6)'!E17+'Pr(7)'!E17+'Pr(8)'!E17+'Pr(9)'!E17+'Pr(10)'!E17+'Pr(11)'!E17+'Pr(12)'!E17</f>
        <v>0</v>
      </c>
      <c r="F17" s="17">
        <f>'Pr(1)'!F17+'Pr(2)'!F17+'Pr(3)'!F17+'Pr(4)'!F17+'Pr(5)'!F17+'Pr(6)'!F17+'Pr(7)'!F17+'Pr(8)'!F17+'Pr(9)'!F17+'Pr(10)'!F17+'Pr(11)'!F17+'Pr(12)'!F17</f>
        <v>396510</v>
      </c>
      <c r="G17" s="17">
        <f>'Pr(1)'!G17+'Pr(2)'!G17+'Pr(3)'!G17+'Pr(4)'!G17+'Pr(5)'!G17+'Pr(6)'!G17+'Pr(7)'!G17+'Pr(8)'!G17+'Pr(9)'!G17+'Pr(10)'!G17+'Pr(11)'!G17+'Pr(12)'!G17</f>
        <v>0</v>
      </c>
      <c r="H17" s="17">
        <f>'Pr(1)'!H17+'Pr(2)'!H17+'Pr(3)'!H17+'Pr(4)'!H17+'Pr(5)'!H17+'Pr(6)'!H17+'Pr(7)'!H17+'Pr(8)'!H17+'Pr(9)'!H17+'Pr(10)'!H17+'Pr(11)'!H17+'Pr(12)'!H17</f>
        <v>0</v>
      </c>
    </row>
    <row r="18" spans="2:8" ht="16.5" thickBot="1">
      <c r="B18" s="9"/>
      <c r="C18" s="17">
        <f>'Pr(1)'!C18+'Pr(2)'!C18+'Pr(3)'!C18+'Pr(4)'!C18+'Pr(5)'!C18+'Pr(6)'!C18+'Pr(7)'!C18+'Pr(8)'!C18+'Pr(9)'!C18+'Pr(10)'!C18+'Pr(11)'!C18+'Pr(12)'!C18</f>
        <v>16100000</v>
      </c>
      <c r="D18" s="17">
        <f>'Pr(1)'!D18+'Pr(2)'!D18+'Pr(3)'!D18+'Pr(4)'!D18+'Pr(5)'!D18+'Pr(6)'!D18+'Pr(7)'!D18+'Pr(8)'!D18+'Pr(9)'!D18+'Pr(10)'!D18+'Pr(11)'!D18+'Pr(12)'!D18</f>
        <v>3277327</v>
      </c>
      <c r="E18" s="17">
        <f>'Pr(1)'!E18+'Pr(2)'!E18+'Pr(3)'!E18+'Pr(4)'!E18+'Pr(5)'!E18+'Pr(6)'!E18+'Pr(7)'!E18+'Pr(8)'!E18+'Pr(9)'!E18+'Pr(10)'!E18+'Pr(11)'!E18+'Pr(12)'!E18</f>
        <v>0</v>
      </c>
      <c r="F18" s="17">
        <f>'Pr(1)'!F18+'Pr(2)'!F18+'Pr(3)'!F18+'Pr(4)'!F18+'Pr(5)'!F18+'Pr(6)'!F18+'Pr(7)'!F18+'Pr(8)'!F18+'Pr(9)'!F18+'Pr(10)'!F18+'Pr(11)'!F18+'Pr(12)'!F18</f>
        <v>0</v>
      </c>
      <c r="G18" s="17">
        <f>'Pr(1)'!G18+'Pr(2)'!G18+'Pr(3)'!G18+'Pr(4)'!G18+'Pr(5)'!G18+'Pr(6)'!G18+'Pr(7)'!G18+'Pr(8)'!G18+'Pr(9)'!G18+'Pr(10)'!G18+'Pr(11)'!G18+'Pr(12)'!G18</f>
        <v>0</v>
      </c>
      <c r="H18" s="17">
        <f>'Pr(1)'!H18+'Pr(2)'!H18+'Pr(3)'!H18+'Pr(4)'!H18+'Pr(5)'!H18+'Pr(6)'!H18+'Pr(7)'!H18+'Pr(8)'!H18+'Pr(9)'!H18+'Pr(10)'!H18+'Pr(11)'!H18+'Pr(12)'!H18</f>
        <v>0</v>
      </c>
    </row>
    <row r="19" spans="2:8" ht="16.5" thickBot="1">
      <c r="B19" s="9"/>
      <c r="C19" s="17">
        <f>'Pr(1)'!C19+'Pr(2)'!C19+'Pr(3)'!C19+'Pr(4)'!C19+'Pr(5)'!C19+'Pr(6)'!C19+'Pr(7)'!C19+'Pr(8)'!C19+'Pr(9)'!C19+'Pr(10)'!C19+'Pr(11)'!C19+'Pr(12)'!C19</f>
        <v>400000</v>
      </c>
      <c r="D19" s="17">
        <f>'Pr(1)'!D19+'Pr(2)'!D19+'Pr(3)'!D19+'Pr(4)'!D19+'Pr(5)'!D19+'Pr(6)'!D19+'Pr(7)'!D19+'Pr(8)'!D19+'Pr(9)'!D19+'Pr(10)'!D19+'Pr(11)'!D19+'Pr(12)'!D19</f>
        <v>400000</v>
      </c>
      <c r="E19" s="17">
        <f>'Pr(1)'!E19+'Pr(2)'!E19+'Pr(3)'!E19+'Pr(4)'!E19+'Pr(5)'!E19+'Pr(6)'!E19+'Pr(7)'!E19+'Pr(8)'!E19+'Pr(9)'!E19+'Pr(10)'!E19+'Pr(11)'!E19+'Pr(12)'!E19</f>
        <v>0</v>
      </c>
      <c r="F19" s="17">
        <f>'Pr(1)'!F19+'Pr(2)'!F19+'Pr(3)'!F19+'Pr(4)'!F19+'Pr(5)'!F19+'Pr(6)'!F19+'Pr(7)'!F19+'Pr(8)'!F19+'Pr(9)'!F19+'Pr(10)'!F19+'Pr(11)'!F19+'Pr(12)'!F19</f>
        <v>122709</v>
      </c>
      <c r="G19" s="17">
        <f>'Pr(1)'!G19+'Pr(2)'!G19+'Pr(3)'!G19+'Pr(4)'!G19+'Pr(5)'!G19+'Pr(6)'!G19+'Pr(7)'!G19+'Pr(8)'!G19+'Pr(9)'!G19+'Pr(10)'!G19+'Pr(11)'!G19+'Pr(12)'!G19</f>
        <v>0</v>
      </c>
      <c r="H19" s="17">
        <f>'Pr(1)'!H19+'Pr(2)'!H19+'Pr(3)'!H19+'Pr(4)'!H19+'Pr(5)'!H19+'Pr(6)'!H19+'Pr(7)'!H19+'Pr(8)'!H19+'Pr(9)'!H19+'Pr(10)'!H19+'Pr(11)'!H19+'Pr(12)'!H19</f>
        <v>0</v>
      </c>
    </row>
    <row r="20" spans="2:8" ht="16.5" thickBot="1">
      <c r="B20" s="9" t="s">
        <v>16</v>
      </c>
      <c r="C20" s="17">
        <f>'Pr(1)'!C20+'Pr(2)'!C20+'Pr(3)'!C20+'Pr(4)'!C20+'Pr(5)'!C20+'Pr(6)'!C20+'Pr(7)'!C20+'Pr(8)'!C20+'Pr(9)'!C20+'Pr(10)'!C20+'Pr(11)'!C20+'Pr(12)'!C20</f>
        <v>0</v>
      </c>
      <c r="D20" s="17">
        <f>'Pr(1)'!D20+'Pr(2)'!D20+'Pr(3)'!D20+'Pr(4)'!D20+'Pr(5)'!D20+'Pr(6)'!D20+'Pr(7)'!D20+'Pr(8)'!D20+'Pr(9)'!D20+'Pr(10)'!D20+'Pr(11)'!D20+'Pr(12)'!D20</f>
        <v>1833</v>
      </c>
      <c r="E20" s="17">
        <f>'Pr(1)'!E20+'Pr(2)'!E20+'Pr(3)'!E20+'Pr(4)'!E20+'Pr(5)'!E20+'Pr(6)'!E20+'Pr(7)'!E20+'Pr(8)'!E20+'Pr(9)'!E20+'Pr(10)'!E20+'Pr(11)'!E20+'Pr(12)'!E20</f>
        <v>-20199</v>
      </c>
      <c r="F20" s="17">
        <f>'Pr(1)'!F20+'Pr(2)'!F20+'Pr(3)'!F20+'Pr(4)'!F20+'Pr(5)'!F20+'Pr(6)'!F20+'Pr(7)'!F20+'Pr(8)'!F20+'Pr(9)'!F20+'Pr(10)'!F20+'Pr(11)'!F20+'Pr(12)'!F20</f>
        <v>-22076</v>
      </c>
      <c r="G20" s="17">
        <f>'Pr(1)'!G20+'Pr(2)'!G20+'Pr(3)'!G20+'Pr(4)'!G20+'Pr(5)'!G20+'Pr(6)'!G20+'Pr(7)'!G20+'Pr(8)'!G20+'Pr(9)'!G20+'Pr(10)'!G20+'Pr(11)'!G20+'Pr(12)'!G20</f>
        <v>0</v>
      </c>
      <c r="H20" s="17">
        <f>'Pr(1)'!H20+'Pr(2)'!H20+'Pr(3)'!H20+'Pr(4)'!H20+'Pr(5)'!H20+'Pr(6)'!H20+'Pr(7)'!H20+'Pr(8)'!H20+'Pr(9)'!H20+'Pr(10)'!H20+'Pr(11)'!H20+'Pr(12)'!H20</f>
        <v>0</v>
      </c>
    </row>
    <row r="21" spans="2:8" ht="16.5" thickBot="1">
      <c r="B21" s="9" t="s">
        <v>60</v>
      </c>
      <c r="C21" s="17">
        <f>'Pr(1)'!C21+'Pr(2)'!C21+'Pr(3)'!C21+'Pr(4)'!C21+'Pr(5)'!C21+'Pr(6)'!C21+'Pr(7)'!C21+'Pr(8)'!C21+'Pr(9)'!C21+'Pr(10)'!C21+'Pr(11)'!C21+'Pr(12)'!C21</f>
        <v>10493330</v>
      </c>
      <c r="D21" s="17">
        <f>'Pr(1)'!D21+'Pr(2)'!D21+'Pr(3)'!D21+'Pr(4)'!D21+'Pr(5)'!D21+'Pr(6)'!D21+'Pr(7)'!D21+'Pr(8)'!D21+'Pr(9)'!D21+'Pr(10)'!D21+'Pr(11)'!D21+'Pr(12)'!D21</f>
        <v>13015175</v>
      </c>
      <c r="E21" s="17">
        <f>'Pr(1)'!E21+'Pr(2)'!E21+'Pr(3)'!E21+'Pr(4)'!E21+'Pr(5)'!E21+'Pr(6)'!E21+'Pr(7)'!E21+'Pr(8)'!E21+'Pr(9)'!E21+'Pr(10)'!E21+'Pr(11)'!E21+'Pr(12)'!E21</f>
        <v>1977967</v>
      </c>
      <c r="F21" s="17">
        <f>'Pr(1)'!F21+'Pr(2)'!F21+'Pr(3)'!F21+'Pr(4)'!F21+'Pr(5)'!F21+'Pr(6)'!F21+'Pr(7)'!F21+'Pr(8)'!F21+'Pr(9)'!F21+'Pr(10)'!F21+'Pr(11)'!F21+'Pr(12)'!F21</f>
        <v>4606572</v>
      </c>
      <c r="G21" s="17">
        <f>'Pr(1)'!G21+'Pr(2)'!G21+'Pr(3)'!G21+'Pr(4)'!G21+'Pr(5)'!G21+'Pr(6)'!G21+'Pr(7)'!G21+'Pr(8)'!G21+'Pr(9)'!G21+'Pr(10)'!G21+'Pr(11)'!G21+'Pr(12)'!G21</f>
        <v>0</v>
      </c>
      <c r="H21" s="17">
        <f>'Pr(1)'!H21+'Pr(2)'!H21+'Pr(3)'!H21+'Pr(4)'!H21+'Pr(5)'!H21+'Pr(6)'!H21+'Pr(7)'!H21+'Pr(8)'!H21+'Pr(9)'!H21+'Pr(10)'!H21+'Pr(11)'!H21+'Pr(12)'!H21</f>
        <v>0</v>
      </c>
    </row>
    <row r="22" spans="2:8" ht="16.5" thickBot="1">
      <c r="B22" s="9"/>
      <c r="C22" s="17">
        <f>'Pr(1)'!C22+'Pr(2)'!C22+'Pr(3)'!C22+'Pr(4)'!C22+'Pr(5)'!C22+'Pr(6)'!C22+'Pr(7)'!C22+'Pr(8)'!C22+'Pr(9)'!C22+'Pr(10)'!C22+'Pr(11)'!C22+'Pr(12)'!C22</f>
        <v>10493330</v>
      </c>
      <c r="D22" s="17">
        <f>'Pr(1)'!D22+'Pr(2)'!D22+'Pr(3)'!D22+'Pr(4)'!D22+'Pr(5)'!D22+'Pr(6)'!D22+'Pr(7)'!D22+'Pr(8)'!D22+'Pr(9)'!D22+'Pr(10)'!D22+'Pr(11)'!D22+'Pr(12)'!D22</f>
        <v>13015175</v>
      </c>
      <c r="E22" s="17">
        <f>'Pr(1)'!E22+'Pr(2)'!E22+'Pr(3)'!E22+'Pr(4)'!E22+'Pr(5)'!E22+'Pr(6)'!E22+'Pr(7)'!E22+'Pr(8)'!E22+'Pr(9)'!E22+'Pr(10)'!E22+'Pr(11)'!E22+'Pr(12)'!E22</f>
        <v>1977967</v>
      </c>
      <c r="F22" s="17"/>
      <c r="G22" s="17"/>
      <c r="H22" s="17"/>
    </row>
    <row r="23" spans="2:8" ht="16.5" thickBot="1">
      <c r="B23" s="9"/>
      <c r="C23" s="17">
        <f>'Pr(1)'!C23+'Pr(2)'!C23+'Pr(3)'!C23+'Pr(4)'!C23+'Pr(5)'!C23+'Pr(6)'!C23+'Pr(7)'!C23+'Pr(8)'!C23+'Pr(9)'!C23+'Pr(10)'!C23+'Pr(11)'!C23+'Pr(12)'!C23</f>
        <v>0</v>
      </c>
      <c r="D23" s="17">
        <f>'Pr(1)'!D23+'Pr(2)'!D23+'Pr(3)'!D23+'Pr(4)'!D23+'Pr(5)'!D23+'Pr(6)'!D23+'Pr(7)'!D23+'Pr(8)'!D23+'Pr(9)'!D23+'Pr(10)'!D23+'Pr(11)'!D23+'Pr(12)'!D23</f>
        <v>0</v>
      </c>
      <c r="E23" s="17">
        <f>'Pr(1)'!E23+'Pr(2)'!E23+'Pr(3)'!E23+'Pr(4)'!E23+'Pr(5)'!E23+'Pr(6)'!E23+'Pr(7)'!E23+'Pr(8)'!E23+'Pr(9)'!E23+'Pr(10)'!E23+'Pr(11)'!E23+'Pr(12)'!E23</f>
        <v>0</v>
      </c>
      <c r="F23" s="17"/>
      <c r="G23" s="17"/>
      <c r="H23" s="17"/>
    </row>
    <row r="24" spans="2:8" ht="16.5" thickBot="1">
      <c r="B24" s="9"/>
      <c r="C24" s="17">
        <f>'Pr(1)'!C24+'Pr(2)'!C24+'Pr(3)'!C24+'Pr(4)'!C24+'Pr(5)'!C24+'Pr(6)'!C24+'Pr(7)'!C24+'Pr(8)'!C24+'Pr(9)'!C24+'Pr(10)'!C24+'Pr(11)'!C24+'Pr(12)'!C24</f>
        <v>0</v>
      </c>
      <c r="D24" s="17">
        <f>'Pr(1)'!D24+'Pr(2)'!D24+'Pr(3)'!D24+'Pr(4)'!D24+'Pr(5)'!D24+'Pr(6)'!D24+'Pr(7)'!D24+'Pr(8)'!D24+'Pr(9)'!D24+'Pr(10)'!D24+'Pr(11)'!D24+'Pr(12)'!D24</f>
        <v>0</v>
      </c>
      <c r="E24" s="17">
        <f>'Pr(1)'!E24+'Pr(2)'!E24+'Pr(3)'!E24+'Pr(4)'!E24+'Pr(5)'!E24+'Pr(6)'!E24+'Pr(7)'!E24+'Pr(8)'!E24+'Pr(9)'!E24+'Pr(10)'!E24+'Pr(11)'!E24+'Pr(12)'!E24</f>
        <v>0</v>
      </c>
      <c r="F24" s="17"/>
      <c r="G24" s="17"/>
      <c r="H24" s="17"/>
    </row>
    <row r="25" spans="2:8" ht="26.25" thickBot="1">
      <c r="B25" s="9" t="s">
        <v>19</v>
      </c>
      <c r="C25" s="17">
        <f>'Pr(1)'!C25+'Pr(2)'!C25+'Pr(3)'!C25+'Pr(4)'!C25+'Pr(5)'!C25+'Pr(6)'!C25+'Pr(7)'!C25+'Pr(8)'!C25+'Pr(9)'!C25+'Pr(10)'!C25+'Pr(11)'!C25+'Pr(12)'!C25</f>
        <v>0</v>
      </c>
      <c r="D25" s="17">
        <f>'Pr(1)'!D25+'Pr(2)'!D25+'Pr(3)'!D25+'Pr(4)'!D25+'Pr(5)'!D25+'Pr(6)'!D25+'Pr(7)'!D25+'Pr(8)'!D25+'Pr(9)'!D25+'Pr(10)'!D25+'Pr(11)'!D25+'Pr(12)'!D25</f>
        <v>27246</v>
      </c>
      <c r="E25" s="17">
        <f>'Pr(1)'!E25+'Pr(2)'!E25+'Pr(3)'!E25+'Pr(4)'!E25+'Pr(5)'!E25+'Pr(6)'!E25+'Pr(7)'!E25+'Pr(8)'!E25+'Pr(9)'!E25+'Pr(10)'!E25+'Pr(11)'!E25+'Pr(12)'!E25</f>
        <v>13752</v>
      </c>
      <c r="F25" s="17">
        <f>'Pr(1)'!F25+'Pr(2)'!F25+'Pr(3)'!F25+'Pr(4)'!F25+'Pr(5)'!F25+'Pr(6)'!F25+'Pr(7)'!F25+'Pr(8)'!F25+'Pr(9)'!F25+'Pr(10)'!F25+'Pr(11)'!F25+'Pr(12)'!F25</f>
        <v>108983</v>
      </c>
      <c r="G25" s="17">
        <f>'Pr(1)'!G25+'Pr(2)'!G25+'Pr(3)'!G25+'Pr(4)'!G25+'Pr(5)'!G25+'Pr(6)'!G25+'Pr(7)'!G25+'Pr(8)'!G25+'Pr(9)'!G25+'Pr(10)'!G25+'Pr(11)'!G25+'Pr(12)'!G25</f>
        <v>0</v>
      </c>
      <c r="H25" s="17">
        <f>'Pr(1)'!H25+'Pr(2)'!H25+'Pr(3)'!H25+'Pr(4)'!H25+'Pr(5)'!H25+'Pr(6)'!H25+'Pr(7)'!H25+'Pr(8)'!H25+'Pr(9)'!H25+'Pr(10)'!H25+'Pr(11)'!H25+'Pr(12)'!H25</f>
        <v>0</v>
      </c>
    </row>
    <row r="26" spans="2:8" ht="16.5" thickBot="1">
      <c r="B26" s="9" t="s">
        <v>20</v>
      </c>
      <c r="C26" s="17">
        <f>'Pr(1)'!C26+'Pr(2)'!C26+'Pr(3)'!C26+'Pr(4)'!C26+'Pr(5)'!C26+'Pr(6)'!C26+'Pr(7)'!C26+'Pr(8)'!C26+'Pr(9)'!C26+'Pr(10)'!C26+'Pr(11)'!C26+'Pr(12)'!C26</f>
        <v>6260000</v>
      </c>
      <c r="D26" s="17">
        <f>'Pr(1)'!D26+'Pr(2)'!D26+'Pr(3)'!D26+'Pr(4)'!D26+'Pr(5)'!D26+'Pr(6)'!D26+'Pr(7)'!D26+'Pr(8)'!D26+'Pr(9)'!D26+'Pr(10)'!D26+'Pr(11)'!D26+'Pr(12)'!D26</f>
        <v>6260000</v>
      </c>
      <c r="E26" s="17">
        <f>'Pr(1)'!E26+'Pr(2)'!E26+'Pr(3)'!E26+'Pr(4)'!E26+'Pr(5)'!E26+'Pr(6)'!E26+'Pr(7)'!E26+'Pr(8)'!E26+'Pr(9)'!E26+'Pr(10)'!E26+'Pr(11)'!E26+'Pr(12)'!E26</f>
        <v>2039007</v>
      </c>
      <c r="F26" s="17">
        <f>'Pr(1)'!F26+'Pr(2)'!F26+'Pr(3)'!F26+'Pr(4)'!F26+'Pr(5)'!F26+'Pr(6)'!F26+'Pr(7)'!F26+'Pr(8)'!F26+'Pr(9)'!F26+'Pr(10)'!F26+'Pr(11)'!F26+'Pr(12)'!F26</f>
        <v>4068110</v>
      </c>
      <c r="G26" s="17">
        <f>'Pr(1)'!G26+'Pr(2)'!G26+'Pr(3)'!G26+'Pr(4)'!G26+'Pr(5)'!G26+'Pr(6)'!G26+'Pr(7)'!G26+'Pr(8)'!G26+'Pr(9)'!G26+'Pr(10)'!G26+'Pr(11)'!G26+'Pr(12)'!G26</f>
        <v>0</v>
      </c>
      <c r="H26" s="17">
        <f>'Pr(1)'!H26+'Pr(2)'!H26+'Pr(3)'!H26+'Pr(4)'!H26+'Pr(5)'!H26+'Pr(6)'!H26+'Pr(7)'!H26+'Pr(8)'!H26+'Pr(9)'!H26+'Pr(10)'!H26+'Pr(11)'!H26+'Pr(12)'!H26</f>
        <v>0</v>
      </c>
    </row>
    <row r="27" spans="2:8" ht="16.5" thickBot="1">
      <c r="B27" s="9"/>
      <c r="C27" s="17"/>
      <c r="D27" s="17"/>
      <c r="E27" s="17"/>
      <c r="F27" s="17"/>
      <c r="G27" s="17"/>
      <c r="H27" s="17"/>
    </row>
    <row r="28" spans="2:8" ht="16.5" thickBot="1">
      <c r="B28" s="9" t="s">
        <v>21</v>
      </c>
      <c r="C28" s="17">
        <f>'Pr(1)'!C28+'Pr(2)'!C28+'Pr(3)'!C28+'Pr(4)'!C28+'Pr(5)'!C28+'Pr(6)'!C28+'Pr(7)'!C28+'Pr(8)'!C28+'Pr(9)'!C28+'Pr(10)'!C28+'Pr(11)'!C28+'Pr(12)'!C28</f>
        <v>0</v>
      </c>
      <c r="D28" s="17">
        <f>'Pr(1)'!D28+'Pr(2)'!D28+'Pr(3)'!D28+'Pr(4)'!D28+'Pr(5)'!D28+'Pr(6)'!D28+'Pr(7)'!D28+'Pr(8)'!D28+'Pr(9)'!D28+'Pr(10)'!D28+'Pr(11)'!D28+'Pr(12)'!D28</f>
        <v>0</v>
      </c>
      <c r="E28" s="17">
        <f>'Pr(1)'!E28+'Pr(2)'!E28+'Pr(3)'!E28+'Pr(4)'!E28+'Pr(5)'!E28+'Pr(6)'!E28+'Pr(7)'!E28+'Pr(8)'!E28+'Pr(9)'!E28+'Pr(10)'!E28+'Pr(11)'!E28+'Pr(12)'!E28</f>
        <v>21572</v>
      </c>
      <c r="F28" s="17">
        <f>'Pr(1)'!F28+'Pr(2)'!F28+'Pr(3)'!F28+'Pr(4)'!F28+'Pr(5)'!F28+'Pr(6)'!F28+'Pr(7)'!F28+'Pr(8)'!F28+'Pr(9)'!F28+'Pr(10)'!F28+'Pr(11)'!F28+'Pr(12)'!F28</f>
        <v>20280</v>
      </c>
      <c r="G28" s="17">
        <f>'Pr(1)'!G28+'Pr(2)'!G28+'Pr(3)'!G28+'Pr(4)'!G28+'Pr(5)'!G28+'Pr(6)'!G28+'Pr(7)'!G28+'Pr(8)'!G28+'Pr(9)'!G28+'Pr(10)'!G28+'Pr(11)'!G28+'Pr(12)'!G28</f>
        <v>0</v>
      </c>
      <c r="H28" s="17">
        <f>'Pr(1)'!H28+'Pr(2)'!H28+'Pr(3)'!H28+'Pr(4)'!H28+'Pr(5)'!H28+'Pr(6)'!H28+'Pr(7)'!H28+'Pr(8)'!H28+'Pr(9)'!H28+'Pr(10)'!H28+'Pr(11)'!H28+'Pr(12)'!H28</f>
        <v>0</v>
      </c>
    </row>
    <row r="29" spans="2:8" ht="16.5" thickBot="1">
      <c r="B29" s="9" t="s">
        <v>18</v>
      </c>
      <c r="C29" s="17">
        <f>'Pr(1)'!C29+'Pr(2)'!C29+'Pr(3)'!C29+'Pr(4)'!C29+'Pr(5)'!C29+'Pr(6)'!C29+'Pr(7)'!C29+'Pr(8)'!C29+'Pr(9)'!C29+'Pr(10)'!C29+'Pr(11)'!C29+'Pr(12)'!C29</f>
        <v>9503000</v>
      </c>
      <c r="D29" s="17">
        <f>'Pr(1)'!D29+'Pr(2)'!D29+'Pr(3)'!D29+'Pr(4)'!D29+'Pr(5)'!D29+'Pr(6)'!D29+'Pr(7)'!D29+'Pr(8)'!D29+'Pr(9)'!D29+'Pr(10)'!D29+'Pr(11)'!D29+'Pr(12)'!D29</f>
        <v>9503000</v>
      </c>
      <c r="E29" s="17">
        <f>'Pr(1)'!E29+'Pr(2)'!E29+'Pr(3)'!E29+'Pr(4)'!E29+'Pr(5)'!E29+'Pr(6)'!E29+'Pr(7)'!E29+'Pr(8)'!E29+'Pr(9)'!E29+'Pr(10)'!E29+'Pr(11)'!E29+'Pr(12)'!E29</f>
        <v>2658019</v>
      </c>
      <c r="F29" s="17">
        <f>'Pr(1)'!F29+'Pr(2)'!F29+'Pr(3)'!F29+'Pr(4)'!F29+'Pr(5)'!F29+'Pr(6)'!F29+'Pr(7)'!F29+'Pr(8)'!F29+'Pr(9)'!F29+'Pr(10)'!F29+'Pr(11)'!F29+'Pr(12)'!F29</f>
        <v>6251495</v>
      </c>
      <c r="G29" s="17">
        <f>'Pr(1)'!G29+'Pr(2)'!G29+'Pr(3)'!G29+'Pr(4)'!G29+'Pr(5)'!G29+'Pr(6)'!G29+'Pr(7)'!G29+'Pr(8)'!G29+'Pr(9)'!G29+'Pr(10)'!G29+'Pr(11)'!G29+'Pr(12)'!G29</f>
        <v>0</v>
      </c>
      <c r="H29" s="17">
        <f>'Pr(1)'!H29+'Pr(2)'!H29+'Pr(3)'!H29+'Pr(4)'!H29+'Pr(5)'!H29+'Pr(6)'!H29+'Pr(7)'!H29+'Pr(8)'!H29+'Pr(9)'!H29+'Pr(10)'!H29+'Pr(11)'!H29+'Pr(12)'!H29</f>
        <v>0</v>
      </c>
    </row>
    <row r="30" spans="2:8" ht="29.25" customHeight="1" thickBot="1">
      <c r="B30" s="14" t="s">
        <v>22</v>
      </c>
      <c r="C30" s="17">
        <f>'Pr(1)'!C30+'Pr(2)'!C30+'Pr(3)'!C30+'Pr(4)'!C30+'Pr(5)'!C30+'Pr(6)'!C30+'Pr(7)'!C30+'Pr(8)'!C30+'Pr(9)'!C30+'Pr(10)'!C30+'Pr(11)'!C30+'Pr(12)'!C30</f>
        <v>8350000</v>
      </c>
      <c r="D30" s="17">
        <f>'Pr(1)'!D30+'Pr(2)'!D30+'Pr(3)'!D30+'Pr(4)'!D30+'Pr(5)'!D30+'Pr(6)'!D30+'Pr(7)'!D30+'Pr(8)'!D30+'Pr(9)'!D30+'Pr(10)'!D30+'Pr(11)'!D30+'Pr(12)'!D30</f>
        <v>8183635</v>
      </c>
      <c r="E30" s="17">
        <f>'Pr(1)'!E30+'Pr(2)'!E30+'Pr(3)'!E30+'Pr(4)'!E30+'Pr(5)'!E30+'Pr(6)'!E30+'Pr(7)'!E30+'Pr(8)'!E30+'Pr(9)'!E30+'Pr(10)'!E30+'Pr(11)'!E30+'Pr(12)'!E30</f>
        <v>71699</v>
      </c>
      <c r="F30" s="17">
        <f>'Pr(1)'!F30+'Pr(2)'!F30+'Pr(3)'!F30+'Pr(4)'!F30+'Pr(5)'!F30+'Pr(6)'!F30+'Pr(7)'!F30+'Pr(8)'!F30+'Pr(9)'!F30+'Pr(10)'!F30+'Pr(11)'!F30+'Pr(12)'!F30</f>
        <v>187745</v>
      </c>
      <c r="G30" s="17">
        <f>'Pr(1)'!G30+'Pr(2)'!G30+'Pr(3)'!G30+'Pr(4)'!G30+'Pr(5)'!G30+'Pr(6)'!G30+'Pr(7)'!G30+'Pr(8)'!G30+'Pr(9)'!G30+'Pr(10)'!G30+'Pr(11)'!G30+'Pr(12)'!G30</f>
        <v>0</v>
      </c>
      <c r="H30" s="17">
        <f>'Pr(1)'!H30+'Pr(2)'!H30+'Pr(3)'!H30+'Pr(4)'!H30+'Pr(5)'!H30+'Pr(6)'!H30+'Pr(7)'!H30+'Pr(8)'!H30+'Pr(9)'!H30+'Pr(10)'!H30+'Pr(11)'!H30+'Pr(12)'!H30</f>
        <v>0</v>
      </c>
    </row>
    <row r="31" spans="2:8" ht="29.25" customHeight="1" thickBot="1">
      <c r="B31" s="14"/>
      <c r="C31" s="17"/>
      <c r="D31" s="17"/>
      <c r="E31" s="17"/>
      <c r="F31" s="17"/>
      <c r="G31" s="17"/>
      <c r="H31" s="17"/>
    </row>
    <row r="32" spans="2:8" ht="16.5" thickBot="1">
      <c r="B32" s="9" t="s">
        <v>12</v>
      </c>
      <c r="C32" s="17">
        <f>'Pr(1)'!C32+'Pr(2)'!C32+'Pr(3)'!C32+'Pr(4)'!C32+'Pr(5)'!C32+'Pr(6)'!C32+'Pr(7)'!C32+'Pr(8)'!C32+'Pr(9)'!C32+'Pr(10)'!C32+'Pr(11)'!C32+'Pr(12)'!C32</f>
        <v>0</v>
      </c>
      <c r="D32" s="17">
        <f>'Pr(1)'!D32+'Pr(2)'!D32+'Pr(3)'!D32+'Pr(4)'!D32+'Pr(5)'!D32+'Pr(6)'!D32+'Pr(7)'!D32+'Pr(8)'!D32+'Pr(9)'!D32+'Pr(10)'!D32+'Pr(11)'!D32+'Pr(12)'!D32</f>
        <v>0</v>
      </c>
      <c r="E32" s="17">
        <f>'Pr(1)'!E32+'Pr(2)'!E32+'Pr(3)'!E32+'Pr(4)'!E32+'Pr(5)'!E32+'Pr(6)'!E32+'Pr(7)'!E32+'Pr(8)'!E32+'Pr(9)'!E32+'Pr(10)'!E32+'Pr(11)'!E32+'Pr(12)'!E32</f>
        <v>0</v>
      </c>
      <c r="F32" s="17">
        <f>'Pr(1)'!F32+'Pr(2)'!F32+'Pr(3)'!F32+'Pr(4)'!F32+'Pr(5)'!F32+'Pr(6)'!F32+'Pr(7)'!F32+'Pr(8)'!F32+'Pr(9)'!F32+'Pr(10)'!F32+'Pr(11)'!F32+'Pr(12)'!F32</f>
        <v>0</v>
      </c>
      <c r="G32" s="17">
        <f>'Pr(1)'!G32+'Pr(2)'!G32+'Pr(3)'!G32+'Pr(4)'!G32+'Pr(5)'!G32+'Pr(6)'!G32+'Pr(7)'!G32+'Pr(8)'!G32+'Pr(9)'!G32+'Pr(10)'!G32+'Pr(11)'!G32+'Pr(12)'!G32</f>
        <v>0</v>
      </c>
      <c r="H32" s="17">
        <f>'Pr(1)'!H32+'Pr(2)'!H32+'Pr(3)'!H32+'Pr(4)'!H32+'Pr(5)'!H32+'Pr(6)'!H32+'Pr(7)'!H32+'Pr(8)'!H32+'Pr(9)'!H32+'Pr(10)'!H32+'Pr(11)'!H32+'Pr(12)'!H32</f>
        <v>0</v>
      </c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584470500</v>
      </c>
      <c r="D34" s="16">
        <f t="shared" si="2"/>
        <v>543996187</v>
      </c>
      <c r="E34" s="16">
        <f t="shared" si="2"/>
        <v>74527436</v>
      </c>
      <c r="F34" s="16">
        <f t="shared" si="2"/>
        <v>172381162</v>
      </c>
      <c r="G34" s="16">
        <f t="shared" si="2"/>
        <v>0</v>
      </c>
      <c r="H34" s="16">
        <f t="shared" si="2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7">
        <f>'Pr(1)'!C36+'Pr(2)'!C36+'Pr(3)'!C36+'Pr(4)'!C36+'Pr(5)'!C36+'Pr(6)'!C36+'Pr(7)'!C36+'Pr(8)'!C36+'Pr(9)'!C36+'Pr(10)'!C36+'Pr(11)'!C36+'Pr(12)'!C36</f>
        <v>14352</v>
      </c>
      <c r="D36" s="17">
        <f>'Pr(1)'!D36+'Pr(2)'!D36+'Pr(3)'!D36+'Pr(4)'!D36+'Pr(5)'!D36+'Pr(6)'!D36+'Pr(7)'!D36+'Pr(8)'!D36+'Pr(9)'!D36+'Pr(10)'!D36+'Pr(11)'!D36+'Pr(12)'!D36</f>
        <v>14352</v>
      </c>
      <c r="E36" s="17">
        <f>'Pr(1)'!E36+'Pr(2)'!E36+'Pr(3)'!E36+'Pr(4)'!E36+'Pr(5)'!E36+'Pr(6)'!E36+'Pr(7)'!E36+'Pr(8)'!E36+'Pr(9)'!E36+'Pr(10)'!E36+'Pr(11)'!E36+'Pr(12)'!E36</f>
        <v>14314</v>
      </c>
      <c r="F36" s="17">
        <f>'Pr(1)'!F36+'Pr(2)'!F36+'Pr(3)'!F36+'Pr(4)'!F36+'Pr(5)'!F36+'Pr(6)'!F36+'Pr(7)'!F36+'Pr(8)'!F36+'Pr(9)'!F36+'Pr(10)'!F36+'Pr(11)'!F36+'Pr(12)'!F36</f>
        <v>14031</v>
      </c>
      <c r="G36" s="17">
        <f>'Pr(1)'!G36+'Pr(2)'!G36+'Pr(3)'!G36+'Pr(4)'!G36+'Pr(5)'!G36+'Pr(6)'!G36+'Pr(7)'!G36+'Pr(8)'!G36+'Pr(9)'!G36+'Pr(10)'!G36+'Pr(11)'!G36+'Pr(12)'!G36</f>
        <v>0</v>
      </c>
      <c r="H36" s="17">
        <f>'Pr(1)'!H36+'Pr(2)'!H36+'Pr(3)'!H36+'Pr(4)'!H36+'Pr(5)'!H36+'Pr(6)'!H36+'Pr(7)'!H36+'Pr(8)'!H36+'Pr(9)'!H36+'Pr(10)'!H36+'Pr(11)'!H36+'Pr(12)'!H36</f>
        <v>0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0"/>
  <sheetViews>
    <sheetView zoomScalePageLayoutView="0" workbookViewId="0" topLeftCell="A1">
      <selection activeCell="D18" sqref="D18"/>
    </sheetView>
  </sheetViews>
  <sheetFormatPr defaultColWidth="9.00390625" defaultRowHeight="15.75"/>
  <cols>
    <col min="1" max="1" width="2.125" style="0" customWidth="1"/>
    <col min="2" max="2" width="9.25390625" style="0" customWidth="1"/>
    <col min="3" max="3" width="37.50390625" style="0" customWidth="1"/>
    <col min="4" max="4" width="10.125" style="0" customWidth="1"/>
    <col min="5" max="5" width="9.875" style="0" customWidth="1"/>
    <col min="6" max="6" width="10.75390625" style="0" customWidth="1"/>
  </cols>
  <sheetData>
    <row r="3" spans="2:6" ht="15.75">
      <c r="B3" s="50" t="s">
        <v>0</v>
      </c>
      <c r="C3" s="50"/>
      <c r="D3" s="50"/>
      <c r="E3" s="50"/>
      <c r="F3" s="50"/>
    </row>
    <row r="4" spans="2:6" ht="15.75">
      <c r="B4" s="51" t="s">
        <v>81</v>
      </c>
      <c r="C4" s="51"/>
      <c r="D4" s="51"/>
      <c r="E4" s="51"/>
      <c r="F4" s="51"/>
    </row>
    <row r="5" spans="2:6" ht="15.75">
      <c r="B5" s="52"/>
      <c r="C5" s="53"/>
      <c r="D5" s="53"/>
      <c r="E5" s="53"/>
      <c r="F5" s="53"/>
    </row>
    <row r="6" ht="15.75">
      <c r="B6" s="2"/>
    </row>
    <row r="7" ht="15.75">
      <c r="B7" s="2"/>
    </row>
    <row r="8" spans="2:6" ht="15.75">
      <c r="B8" s="51" t="s">
        <v>1</v>
      </c>
      <c r="C8" s="51"/>
      <c r="D8" s="51"/>
      <c r="E8" s="51"/>
      <c r="F8" s="51"/>
    </row>
    <row r="9" spans="2:6" ht="15.75">
      <c r="B9" s="51" t="s">
        <v>80</v>
      </c>
      <c r="C9" s="51"/>
      <c r="D9" s="51"/>
      <c r="E9" s="51"/>
      <c r="F9" s="51"/>
    </row>
    <row r="10" spans="2:6" ht="15.75">
      <c r="B10" s="53" t="s">
        <v>2</v>
      </c>
      <c r="C10" s="53"/>
      <c r="D10" s="53"/>
      <c r="E10" s="53"/>
      <c r="F10" s="53"/>
    </row>
    <row r="11" spans="2:6" ht="16.5" thickBot="1">
      <c r="B11" s="55" t="s">
        <v>3</v>
      </c>
      <c r="C11" s="55"/>
      <c r="D11" s="55"/>
      <c r="E11" s="55"/>
      <c r="F11" s="55"/>
    </row>
    <row r="12" spans="2:6" ht="59.25" customHeight="1">
      <c r="B12" s="44" t="s">
        <v>4</v>
      </c>
      <c r="C12" s="45" t="s">
        <v>5</v>
      </c>
      <c r="D12" s="45" t="str">
        <f>'Pol+Pr'!G12</f>
        <v>Отчет 30 юни 2018 г.</v>
      </c>
      <c r="E12" s="45" t="s">
        <v>78</v>
      </c>
      <c r="F12" s="45" t="s">
        <v>79</v>
      </c>
    </row>
    <row r="13" spans="2:6" s="35" customFormat="1" ht="39" thickBot="1">
      <c r="B13" s="33" t="s">
        <v>23</v>
      </c>
      <c r="C13" s="39" t="s">
        <v>48</v>
      </c>
      <c r="D13" s="34">
        <f>SUM(D14:D19)</f>
        <v>149227261</v>
      </c>
      <c r="E13" s="34">
        <f>SUM(E14:E19)</f>
        <v>144359393</v>
      </c>
      <c r="F13" s="34">
        <f>SUM(F14:F19)</f>
        <v>4867868</v>
      </c>
    </row>
    <row r="14" spans="2:6" s="35" customFormat="1" ht="39" thickBot="1">
      <c r="B14" s="36" t="s">
        <v>24</v>
      </c>
      <c r="C14" s="40" t="s">
        <v>49</v>
      </c>
      <c r="D14" s="37">
        <f>'Pr(1)'!F34</f>
        <v>14016694</v>
      </c>
      <c r="E14" s="37">
        <f>'Pr(1)'!F8</f>
        <v>13894219</v>
      </c>
      <c r="F14" s="37">
        <f>'Pr(1)'!F14</f>
        <v>122475</v>
      </c>
    </row>
    <row r="15" spans="2:6" s="35" customFormat="1" ht="26.25" thickBot="1">
      <c r="B15" s="36" t="s">
        <v>25</v>
      </c>
      <c r="C15" s="40" t="s">
        <v>26</v>
      </c>
      <c r="D15" s="37">
        <f>'Pr(2)'!F34</f>
        <v>19105493</v>
      </c>
      <c r="E15" s="37">
        <f>'Pr(2)'!F8</f>
        <v>14469168</v>
      </c>
      <c r="F15" s="37">
        <f>'Pr(2)'!F14</f>
        <v>4636325</v>
      </c>
    </row>
    <row r="16" spans="2:6" s="35" customFormat="1" ht="16.5" thickBot="1">
      <c r="B16" s="36" t="s">
        <v>27</v>
      </c>
      <c r="C16" s="40" t="s">
        <v>28</v>
      </c>
      <c r="D16" s="37">
        <f>'Pr(3)'!F34</f>
        <v>109400045</v>
      </c>
      <c r="E16" s="37">
        <f>'Pr(3)'!F8</f>
        <v>109398229</v>
      </c>
      <c r="F16" s="37">
        <f>'Pr(3)'!F14</f>
        <v>1816</v>
      </c>
    </row>
    <row r="17" spans="2:6" s="35" customFormat="1" ht="26.25" thickBot="1">
      <c r="B17" s="36" t="s">
        <v>29</v>
      </c>
      <c r="C17" s="40" t="s">
        <v>30</v>
      </c>
      <c r="D17" s="37">
        <f>'Pr(4)'!F34</f>
        <v>4164029</v>
      </c>
      <c r="E17" s="37">
        <f>'Pr(4)'!F8</f>
        <v>4100736</v>
      </c>
      <c r="F17" s="37">
        <f>'Pr(4)'!F14</f>
        <v>63293</v>
      </c>
    </row>
    <row r="18" spans="2:6" s="35" customFormat="1" ht="26.25" thickBot="1">
      <c r="B18" s="36" t="s">
        <v>31</v>
      </c>
      <c r="C18" s="40" t="s">
        <v>32</v>
      </c>
      <c r="D18" s="37">
        <f>'Pr(5)'!F34</f>
        <v>1526896</v>
      </c>
      <c r="E18" s="37">
        <f>'Pr(5)'!F8</f>
        <v>1482937</v>
      </c>
      <c r="F18" s="37">
        <f>'Pr(5)'!F14</f>
        <v>43959</v>
      </c>
    </row>
    <row r="19" spans="2:6" s="35" customFormat="1" ht="16.5" thickBot="1">
      <c r="B19" s="36" t="s">
        <v>33</v>
      </c>
      <c r="C19" s="40" t="s">
        <v>34</v>
      </c>
      <c r="D19" s="37">
        <f>'Pr(6)'!F34</f>
        <v>1014104</v>
      </c>
      <c r="E19" s="37">
        <f>'Pr(6)'!F8</f>
        <v>1014104</v>
      </c>
      <c r="F19" s="37">
        <f>'Pr(6)'!F14</f>
        <v>0</v>
      </c>
    </row>
    <row r="20" spans="2:6" s="35" customFormat="1" ht="16.5" thickBot="1">
      <c r="B20" s="38"/>
      <c r="C20" s="41"/>
      <c r="D20" s="37"/>
      <c r="E20" s="37"/>
      <c r="F20" s="37"/>
    </row>
    <row r="21" spans="2:6" s="35" customFormat="1" ht="39" thickBot="1">
      <c r="B21" s="33" t="s">
        <v>35</v>
      </c>
      <c r="C21" s="39" t="s">
        <v>36</v>
      </c>
      <c r="D21" s="34">
        <f>SUM(D22:D26)</f>
        <v>20815997</v>
      </c>
      <c r="E21" s="34">
        <f>SUM(E22:E26)</f>
        <v>9945370</v>
      </c>
      <c r="F21" s="34">
        <f>SUM(F22:F26)</f>
        <v>10870627</v>
      </c>
    </row>
    <row r="22" spans="2:6" s="35" customFormat="1" ht="39" thickBot="1">
      <c r="B22" s="36" t="s">
        <v>37</v>
      </c>
      <c r="C22" s="40" t="s">
        <v>38</v>
      </c>
      <c r="D22" s="37">
        <f>'Pr(7)'!F34</f>
        <v>4283370</v>
      </c>
      <c r="E22" s="37">
        <f>'Pr(7)'!F8</f>
        <v>4223056</v>
      </c>
      <c r="F22" s="37">
        <f>'Pr(7)'!F14</f>
        <v>60314</v>
      </c>
    </row>
    <row r="23" spans="2:6" s="35" customFormat="1" ht="16.5" thickBot="1">
      <c r="B23" s="36" t="s">
        <v>39</v>
      </c>
      <c r="C23" s="40" t="s">
        <v>40</v>
      </c>
      <c r="D23" s="37">
        <f>'Pr(8)'!F34</f>
        <v>4470708</v>
      </c>
      <c r="E23" s="37">
        <f>'Pr(8)'!F8</f>
        <v>352415</v>
      </c>
      <c r="F23" s="37">
        <f>'Pr(8)'!F14</f>
        <v>4118293</v>
      </c>
    </row>
    <row r="24" spans="2:6" s="35" customFormat="1" ht="26.25" thickBot="1">
      <c r="B24" s="36" t="s">
        <v>41</v>
      </c>
      <c r="C24" s="40" t="s">
        <v>42</v>
      </c>
      <c r="D24" s="37">
        <f>'Pr(9)'!F34</f>
        <v>1703765</v>
      </c>
      <c r="E24" s="37">
        <f>'Pr(9)'!F8</f>
        <v>1325702</v>
      </c>
      <c r="F24" s="37">
        <f>'Pr(9)'!F14</f>
        <v>378063</v>
      </c>
    </row>
    <row r="25" spans="2:6" s="35" customFormat="1" ht="64.5" thickBot="1">
      <c r="B25" s="36" t="s">
        <v>43</v>
      </c>
      <c r="C25" s="40" t="s">
        <v>50</v>
      </c>
      <c r="D25" s="37">
        <f>'Pr(10)'!F34</f>
        <v>3488667</v>
      </c>
      <c r="E25" s="37">
        <f>'Pr(10)'!F8</f>
        <v>3371380</v>
      </c>
      <c r="F25" s="37">
        <f>'Pr(10)'!F14</f>
        <v>117287</v>
      </c>
    </row>
    <row r="26" spans="2:6" s="35" customFormat="1" ht="51.75" thickBot="1">
      <c r="B26" s="36" t="s">
        <v>44</v>
      </c>
      <c r="C26" s="40" t="s">
        <v>45</v>
      </c>
      <c r="D26" s="37">
        <f>'Pr(11)'!F34</f>
        <v>6869487</v>
      </c>
      <c r="E26" s="37">
        <f>'Pr(11)'!F8</f>
        <v>672817</v>
      </c>
      <c r="F26" s="37">
        <f>'Pr(11)'!F14</f>
        <v>6196670</v>
      </c>
    </row>
    <row r="27" spans="2:6" s="35" customFormat="1" ht="16.5" thickBot="1">
      <c r="B27" s="38"/>
      <c r="C27" s="41"/>
      <c r="D27" s="37"/>
      <c r="E27" s="37"/>
      <c r="F27" s="37"/>
    </row>
    <row r="28" spans="2:6" s="35" customFormat="1" ht="16.5" thickBot="1">
      <c r="B28" s="33" t="s">
        <v>46</v>
      </c>
      <c r="C28" s="42" t="s">
        <v>47</v>
      </c>
      <c r="D28" s="34">
        <f>'Pr(12)'!F34</f>
        <v>2337904</v>
      </c>
      <c r="E28" s="34">
        <f>'Pr(12)'!F8</f>
        <v>2336071</v>
      </c>
      <c r="F28" s="34">
        <f>'Pr(12)'!F14</f>
        <v>1833</v>
      </c>
    </row>
    <row r="29" spans="2:6" s="35" customFormat="1" ht="16.5" thickBot="1">
      <c r="B29" s="33"/>
      <c r="C29" s="42" t="s">
        <v>6</v>
      </c>
      <c r="D29" s="34">
        <f>D13+D21+D28</f>
        <v>172381162</v>
      </c>
      <c r="E29" s="34">
        <f>E13+E21+E28</f>
        <v>156640834</v>
      </c>
      <c r="F29" s="34">
        <f>F13+F21+F28</f>
        <v>15740328</v>
      </c>
    </row>
    <row r="30" ht="15.75">
      <c r="B30" s="30"/>
    </row>
  </sheetData>
  <sheetProtection/>
  <mergeCells count="7">
    <mergeCell ref="B11:F11"/>
    <mergeCell ref="B3:F3"/>
    <mergeCell ref="B4:F4"/>
    <mergeCell ref="B5:F5"/>
    <mergeCell ref="B8:F8"/>
    <mergeCell ref="B9:F9"/>
    <mergeCell ref="B10:F1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E25" sqref="E25"/>
    </sheetView>
  </sheetViews>
  <sheetFormatPr defaultColWidth="9.00390625" defaultRowHeight="15.75" outlineLevelRow="1"/>
  <cols>
    <col min="1" max="1" width="0.74609375" style="0" customWidth="1"/>
    <col min="2" max="2" width="38.00390625" style="0" customWidth="1"/>
    <col min="3" max="3" width="9.625" style="19" customWidth="1"/>
    <col min="4" max="4" width="10.125" style="19" customWidth="1"/>
    <col min="5" max="8" width="9.00390625" style="19" customWidth="1"/>
  </cols>
  <sheetData>
    <row r="3" spans="2:8" ht="15.75">
      <c r="B3" s="50" t="s">
        <v>7</v>
      </c>
      <c r="C3" s="50"/>
      <c r="D3" s="50"/>
      <c r="E3" s="50"/>
      <c r="F3" s="50"/>
      <c r="G3" s="50"/>
      <c r="H3" s="50"/>
    </row>
    <row r="4" spans="2:8" ht="15.75">
      <c r="B4" s="50" t="str">
        <f>'Pol+Pr'!B9:I9</f>
        <v>към 30.06.2018 г.</v>
      </c>
      <c r="C4" s="50"/>
      <c r="D4" s="50"/>
      <c r="E4" s="50"/>
      <c r="F4" s="50"/>
      <c r="G4" s="50"/>
      <c r="H4" s="50"/>
    </row>
    <row r="5" spans="2:8" ht="16.5" thickBot="1">
      <c r="B5" s="50" t="s">
        <v>2</v>
      </c>
      <c r="C5" s="50"/>
      <c r="D5" s="50"/>
      <c r="E5" s="50"/>
      <c r="F5" s="50"/>
      <c r="G5" s="50"/>
      <c r="H5" s="50"/>
    </row>
    <row r="6" spans="2:8" ht="32.25" customHeight="1" thickBot="1">
      <c r="B6" s="56" t="str">
        <f>CONCATENATE('Pol+Pr'!B14,"  ",'Pol+Pr'!C14)</f>
        <v>1700.01.01  Бюджетна програма “Осигуряване на качеството в системата на предучилищното и училищното образование”</v>
      </c>
      <c r="C6" s="57"/>
      <c r="D6" s="57"/>
      <c r="E6" s="57"/>
      <c r="F6" s="57"/>
      <c r="G6" s="57"/>
      <c r="H6" s="58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22638100</v>
      </c>
      <c r="D8" s="16">
        <f t="shared" si="0"/>
        <v>24558100</v>
      </c>
      <c r="E8" s="16">
        <f t="shared" si="0"/>
        <v>3130142</v>
      </c>
      <c r="F8" s="16">
        <f t="shared" si="0"/>
        <v>13894219</v>
      </c>
      <c r="G8" s="16">
        <f t="shared" si="0"/>
        <v>0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11567700</v>
      </c>
      <c r="D10" s="17">
        <v>11567700</v>
      </c>
      <c r="E10" s="17">
        <v>2363107</v>
      </c>
      <c r="F10" s="17">
        <v>6012653</v>
      </c>
      <c r="G10" s="17"/>
      <c r="H10" s="17"/>
    </row>
    <row r="11" spans="2:8" ht="16.5" thickBot="1">
      <c r="B11" s="12" t="s">
        <v>11</v>
      </c>
      <c r="C11" s="17">
        <v>11070400</v>
      </c>
      <c r="D11" s="17">
        <v>4695597</v>
      </c>
      <c r="E11" s="17">
        <v>765215</v>
      </c>
      <c r="F11" s="17">
        <v>2125749</v>
      </c>
      <c r="G11" s="17"/>
      <c r="H11" s="17"/>
    </row>
    <row r="12" spans="2:8" ht="16.5" thickBot="1">
      <c r="B12" s="12" t="s">
        <v>12</v>
      </c>
      <c r="C12" s="17">
        <v>0</v>
      </c>
      <c r="D12" s="17">
        <v>8294803</v>
      </c>
      <c r="E12" s="17">
        <v>1820</v>
      </c>
      <c r="F12" s="17">
        <v>5755817</v>
      </c>
      <c r="G12" s="17"/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73100000</v>
      </c>
      <c r="D14" s="16">
        <f t="shared" si="1"/>
        <v>65707327</v>
      </c>
      <c r="E14" s="16">
        <f t="shared" si="1"/>
        <v>2090</v>
      </c>
      <c r="F14" s="16">
        <f t="shared" si="1"/>
        <v>122475</v>
      </c>
      <c r="G14" s="16">
        <f t="shared" si="1"/>
        <v>0</v>
      </c>
      <c r="H14" s="16">
        <f t="shared" si="1"/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59</v>
      </c>
      <c r="C16" s="17">
        <v>73100000</v>
      </c>
      <c r="D16" s="17">
        <v>65707327</v>
      </c>
      <c r="E16" s="17"/>
      <c r="F16" s="17">
        <v>122709</v>
      </c>
      <c r="G16" s="17">
        <v>0</v>
      </c>
      <c r="H16" s="17">
        <v>0</v>
      </c>
    </row>
    <row r="17" spans="2:8" s="24" customFormat="1" ht="26.25" thickBot="1">
      <c r="B17" s="22" t="s">
        <v>63</v>
      </c>
      <c r="C17" s="23">
        <v>58000000</v>
      </c>
      <c r="D17" s="23">
        <f>58000000+5430000</f>
        <v>63430000</v>
      </c>
      <c r="E17" s="23">
        <v>0</v>
      </c>
      <c r="F17" s="23">
        <v>0</v>
      </c>
      <c r="G17" s="23">
        <v>0</v>
      </c>
      <c r="H17" s="23"/>
    </row>
    <row r="18" spans="2:8" s="24" customFormat="1" ht="51.75" thickBot="1">
      <c r="B18" s="22" t="s">
        <v>64</v>
      </c>
      <c r="C18" s="23">
        <v>14700000</v>
      </c>
      <c r="D18" s="23">
        <f>14700000-12822673</f>
        <v>1877327</v>
      </c>
      <c r="E18" s="48"/>
      <c r="F18" s="23">
        <v>0</v>
      </c>
      <c r="G18" s="23">
        <v>0</v>
      </c>
      <c r="H18" s="23"/>
    </row>
    <row r="19" spans="2:8" s="24" customFormat="1" ht="39" thickBot="1">
      <c r="B19" s="22" t="s">
        <v>51</v>
      </c>
      <c r="C19" s="23">
        <v>400000</v>
      </c>
      <c r="D19" s="23">
        <v>400000</v>
      </c>
      <c r="E19" s="23">
        <v>0</v>
      </c>
      <c r="F19" s="23">
        <v>122709</v>
      </c>
      <c r="G19" s="23">
        <v>0</v>
      </c>
      <c r="H19" s="23">
        <v>0</v>
      </c>
    </row>
    <row r="20" spans="2:8" ht="16.5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>
        <v>90</v>
      </c>
      <c r="F25" s="17">
        <v>2090</v>
      </c>
      <c r="G25" s="17"/>
      <c r="H25" s="17"/>
    </row>
    <row r="26" spans="2:8" ht="16.5" thickBot="1">
      <c r="B26" s="9" t="s">
        <v>20</v>
      </c>
      <c r="C26" s="17"/>
      <c r="D26" s="17"/>
      <c r="E26" s="17"/>
      <c r="F26" s="17">
        <v>-2324</v>
      </c>
      <c r="G26" s="17"/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>
        <v>2000</v>
      </c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95738100</v>
      </c>
      <c r="D34" s="16">
        <f t="shared" si="2"/>
        <v>90265427</v>
      </c>
      <c r="E34" s="16">
        <f t="shared" si="2"/>
        <v>3132232</v>
      </c>
      <c r="F34" s="16">
        <f t="shared" si="2"/>
        <v>14016694</v>
      </c>
      <c r="G34" s="16">
        <f t="shared" si="2"/>
        <v>0</v>
      </c>
      <c r="H34" s="16">
        <f t="shared" si="2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547</v>
      </c>
      <c r="D36" s="18">
        <v>547</v>
      </c>
      <c r="E36" s="18">
        <v>546</v>
      </c>
      <c r="F36" s="18">
        <v>541</v>
      </c>
      <c r="G36" s="18">
        <v>0</v>
      </c>
      <c r="H36" s="18">
        <v>0</v>
      </c>
    </row>
    <row r="37" ht="15.75">
      <c r="B37" s="13"/>
    </row>
  </sheetData>
  <sheetProtection/>
  <mergeCells count="4">
    <mergeCell ref="B6:H6"/>
    <mergeCell ref="B3:H3"/>
    <mergeCell ref="B4:H4"/>
    <mergeCell ref="B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F36" sqref="F36"/>
    </sheetView>
  </sheetViews>
  <sheetFormatPr defaultColWidth="9.00390625" defaultRowHeight="15.75" outlineLevelRow="1"/>
  <cols>
    <col min="1" max="1" width="2.75390625" style="0" customWidth="1"/>
    <col min="2" max="2" width="38.00390625" style="0" customWidth="1"/>
    <col min="3" max="3" width="9.75390625" style="19" customWidth="1"/>
    <col min="4" max="4" width="10.00390625" style="19" customWidth="1"/>
    <col min="5" max="8" width="9.00390625" style="19" customWidth="1"/>
    <col min="11" max="11" width="9.625" style="0" customWidth="1"/>
  </cols>
  <sheetData>
    <row r="3" spans="2:8" ht="15.75">
      <c r="B3" s="50" t="s">
        <v>7</v>
      </c>
      <c r="C3" s="50"/>
      <c r="D3" s="50"/>
      <c r="E3" s="50"/>
      <c r="F3" s="50"/>
      <c r="G3" s="50"/>
      <c r="H3" s="50"/>
    </row>
    <row r="4" spans="2:8" ht="15.75">
      <c r="B4" s="50" t="str">
        <f>'Pol+Pr'!B9:I9</f>
        <v>към 30.06.2018 г.</v>
      </c>
      <c r="C4" s="50"/>
      <c r="D4" s="50"/>
      <c r="E4" s="50"/>
      <c r="F4" s="50"/>
      <c r="G4" s="50"/>
      <c r="H4" s="50"/>
    </row>
    <row r="5" spans="2:8" ht="16.5" thickBot="1">
      <c r="B5" s="50" t="s">
        <v>2</v>
      </c>
      <c r="C5" s="50"/>
      <c r="D5" s="50"/>
      <c r="E5" s="50"/>
      <c r="F5" s="50"/>
      <c r="G5" s="50"/>
      <c r="H5" s="50"/>
    </row>
    <row r="6" spans="2:8" ht="32.25" customHeight="1" thickBot="1">
      <c r="B6" s="56" t="str">
        <f>CONCATENATE('Pol+Pr'!B15,"  ",'Pol+Pr'!C15)</f>
        <v>1700.01.02  Бюджетна програма „Улесняване на достъпа до образование. Приобщаващо образование”</v>
      </c>
      <c r="C6" s="57"/>
      <c r="D6" s="57"/>
      <c r="E6" s="57"/>
      <c r="F6" s="57"/>
      <c r="G6" s="57"/>
      <c r="H6" s="58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70428870</v>
      </c>
      <c r="D8" s="16">
        <f t="shared" si="0"/>
        <v>43557522</v>
      </c>
      <c r="E8" s="16">
        <f t="shared" si="0"/>
        <v>5527762</v>
      </c>
      <c r="F8" s="16">
        <f t="shared" si="0"/>
        <v>14469168</v>
      </c>
      <c r="G8" s="16">
        <f t="shared" si="0"/>
        <v>0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64762900</v>
      </c>
      <c r="D10" s="17">
        <v>32343108</v>
      </c>
      <c r="E10" s="17">
        <v>5053755</v>
      </c>
      <c r="F10" s="17">
        <v>10920126</v>
      </c>
      <c r="G10" s="17"/>
      <c r="H10" s="17"/>
    </row>
    <row r="11" spans="2:8" ht="16.5" thickBot="1">
      <c r="B11" s="12" t="s">
        <v>11</v>
      </c>
      <c r="C11" s="17">
        <v>5665970</v>
      </c>
      <c r="D11" s="17">
        <v>8989740</v>
      </c>
      <c r="E11" s="17">
        <v>470757</v>
      </c>
      <c r="F11" s="17">
        <v>1316917</v>
      </c>
      <c r="G11" s="17"/>
      <c r="H11" s="17"/>
    </row>
    <row r="12" spans="2:8" ht="16.5" thickBot="1">
      <c r="B12" s="12" t="s">
        <v>12</v>
      </c>
      <c r="C12" s="17">
        <v>0</v>
      </c>
      <c r="D12" s="17">
        <v>2224674</v>
      </c>
      <c r="E12" s="17">
        <v>3250</v>
      </c>
      <c r="F12" s="17">
        <v>2232125</v>
      </c>
      <c r="G12" s="17"/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48153330</v>
      </c>
      <c r="D14" s="16">
        <f t="shared" si="1"/>
        <v>20554536</v>
      </c>
      <c r="E14" s="16">
        <f t="shared" si="1"/>
        <v>2031372</v>
      </c>
      <c r="F14" s="16">
        <f t="shared" si="1"/>
        <v>4636325</v>
      </c>
      <c r="G14" s="16">
        <f t="shared" si="1"/>
        <v>0</v>
      </c>
      <c r="H14" s="16">
        <f t="shared" si="1"/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59</v>
      </c>
      <c r="C16" s="17">
        <v>38100000</v>
      </c>
      <c r="D16" s="17">
        <v>8043216</v>
      </c>
      <c r="E16" s="17">
        <v>0</v>
      </c>
      <c r="F16" s="17">
        <v>0</v>
      </c>
      <c r="G16" s="17"/>
      <c r="H16" s="17"/>
    </row>
    <row r="17" spans="2:8" s="25" customFormat="1" ht="39" thickBot="1">
      <c r="B17" s="22" t="s">
        <v>65</v>
      </c>
      <c r="C17" s="23">
        <v>37000000</v>
      </c>
      <c r="D17" s="23">
        <v>6943216</v>
      </c>
      <c r="E17" s="23">
        <v>0</v>
      </c>
      <c r="F17" s="23">
        <v>0</v>
      </c>
      <c r="G17" s="23">
        <v>0</v>
      </c>
      <c r="H17" s="23">
        <v>0</v>
      </c>
    </row>
    <row r="18" spans="2:8" s="25" customFormat="1" ht="39" thickBot="1">
      <c r="B18" s="22" t="s">
        <v>52</v>
      </c>
      <c r="C18" s="23">
        <v>1100000</v>
      </c>
      <c r="D18" s="23">
        <v>1100000</v>
      </c>
      <c r="E18" s="23">
        <v>0</v>
      </c>
      <c r="F18" s="23">
        <v>0</v>
      </c>
      <c r="G18" s="23">
        <v>0</v>
      </c>
      <c r="H18" s="23">
        <v>0</v>
      </c>
    </row>
    <row r="19" spans="2:8" s="25" customFormat="1" ht="16.5" hidden="1" outlineLevel="1" thickBot="1">
      <c r="B19" s="22"/>
      <c r="C19" s="23"/>
      <c r="D19" s="23">
        <v>0</v>
      </c>
      <c r="E19" s="23">
        <v>0</v>
      </c>
      <c r="F19" s="23">
        <v>0</v>
      </c>
      <c r="G19" s="23">
        <v>0</v>
      </c>
      <c r="H19" s="23">
        <v>0</v>
      </c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60</v>
      </c>
      <c r="C21" s="17">
        <v>10053330</v>
      </c>
      <c r="D21" s="17">
        <v>12511320</v>
      </c>
      <c r="E21" s="17">
        <v>1964287</v>
      </c>
      <c r="F21" s="17">
        <v>4569760</v>
      </c>
      <c r="G21" s="17"/>
      <c r="H21" s="17"/>
    </row>
    <row r="22" spans="2:8" s="25" customFormat="1" ht="26.25" thickBot="1">
      <c r="B22" s="22" t="s">
        <v>77</v>
      </c>
      <c r="C22" s="23">
        <v>10053330</v>
      </c>
      <c r="D22" s="23">
        <v>12511320</v>
      </c>
      <c r="E22" s="23">
        <v>1964287</v>
      </c>
      <c r="F22" s="23">
        <v>4569760</v>
      </c>
      <c r="G22" s="23"/>
      <c r="H22" s="23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/>
    </row>
    <row r="26" spans="2:8" ht="16.5" thickBot="1">
      <c r="B26" s="9" t="s">
        <v>20</v>
      </c>
      <c r="C26" s="17"/>
      <c r="D26" s="17"/>
      <c r="E26" s="17"/>
      <c r="F26" s="17">
        <v>-520</v>
      </c>
      <c r="G26" s="17"/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>
        <v>67085</v>
      </c>
      <c r="F29" s="17">
        <v>67085</v>
      </c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118582200</v>
      </c>
      <c r="D34" s="16">
        <f t="shared" si="2"/>
        <v>64112058</v>
      </c>
      <c r="E34" s="16">
        <f t="shared" si="2"/>
        <v>7559134</v>
      </c>
      <c r="F34" s="16">
        <f t="shared" si="2"/>
        <v>19105493</v>
      </c>
      <c r="G34" s="16">
        <f t="shared" si="2"/>
        <v>0</v>
      </c>
      <c r="H34" s="16">
        <f t="shared" si="2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1303</v>
      </c>
      <c r="D36" s="18">
        <v>1303</v>
      </c>
      <c r="E36" s="18">
        <v>1291</v>
      </c>
      <c r="F36" s="18">
        <v>1308</v>
      </c>
      <c r="G36" s="18"/>
      <c r="H36" s="2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5118110236220472" right="0.7086614173228347" top="0.7480314960629921" bottom="0.7480314960629921" header="0.31496062992125984" footer="0.31496062992125984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O37"/>
  <sheetViews>
    <sheetView zoomScalePageLayoutView="0" workbookViewId="0" topLeftCell="A4">
      <selection activeCell="F36" sqref="F36"/>
    </sheetView>
  </sheetViews>
  <sheetFormatPr defaultColWidth="9.00390625" defaultRowHeight="15.75" outlineLevelRow="1"/>
  <cols>
    <col min="1" max="1" width="3.375" style="0" customWidth="1"/>
    <col min="2" max="2" width="38.00390625" style="0" customWidth="1"/>
    <col min="3" max="4" width="9.50390625" style="0" bestFit="1" customWidth="1"/>
    <col min="5" max="5" width="9.125" style="0" bestFit="1" customWidth="1"/>
    <col min="6" max="6" width="9.50390625" style="0" customWidth="1"/>
    <col min="7" max="7" width="10.25390625" style="0" customWidth="1"/>
    <col min="8" max="8" width="9.25390625" style="0" customWidth="1"/>
    <col min="12" max="12" width="11.25390625" style="0" customWidth="1"/>
    <col min="13" max="13" width="10.75390625" style="0" customWidth="1"/>
    <col min="14" max="14" width="11.25390625" style="0" customWidth="1"/>
    <col min="15" max="15" width="12.50390625" style="0" customWidth="1"/>
  </cols>
  <sheetData>
    <row r="3" spans="2:8" ht="15.75">
      <c r="B3" s="50" t="s">
        <v>7</v>
      </c>
      <c r="C3" s="50"/>
      <c r="D3" s="50"/>
      <c r="E3" s="50"/>
      <c r="F3" s="50"/>
      <c r="G3" s="50"/>
      <c r="H3" s="50"/>
    </row>
    <row r="4" spans="2:8" ht="15.75">
      <c r="B4" s="50" t="str">
        <f>'Pol+Pr'!B9:I9</f>
        <v>към 30.06.2018 г.</v>
      </c>
      <c r="C4" s="50"/>
      <c r="D4" s="50"/>
      <c r="E4" s="50"/>
      <c r="F4" s="50"/>
      <c r="G4" s="50"/>
      <c r="H4" s="50"/>
    </row>
    <row r="5" spans="2:8" ht="16.5" thickBot="1">
      <c r="B5" s="50" t="s">
        <v>2</v>
      </c>
      <c r="C5" s="50"/>
      <c r="D5" s="50"/>
      <c r="E5" s="50"/>
      <c r="F5" s="50"/>
      <c r="G5" s="50"/>
      <c r="H5" s="50"/>
    </row>
    <row r="6" spans="2:8" ht="32.25" customHeight="1" thickBot="1">
      <c r="B6" s="56" t="str">
        <f>CONCATENATE('Pol+Pr'!B16,"  ",'Pol+Pr'!C16)</f>
        <v>1700.01.03  Бюджетна програма „Училищно образование”</v>
      </c>
      <c r="C6" s="57"/>
      <c r="D6" s="57"/>
      <c r="E6" s="57"/>
      <c r="F6" s="57"/>
      <c r="G6" s="57"/>
      <c r="H6" s="58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273808500</v>
      </c>
      <c r="D8" s="16">
        <f t="shared" si="0"/>
        <v>280656974</v>
      </c>
      <c r="E8" s="16">
        <f t="shared" si="0"/>
        <v>52815980</v>
      </c>
      <c r="F8" s="16">
        <f t="shared" si="0"/>
        <v>109398229</v>
      </c>
      <c r="G8" s="16">
        <f t="shared" si="0"/>
        <v>0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231440700</v>
      </c>
      <c r="D10" s="17">
        <v>222601702</v>
      </c>
      <c r="E10" s="17">
        <v>45193482</v>
      </c>
      <c r="F10" s="17">
        <v>94109841</v>
      </c>
      <c r="G10" s="17"/>
      <c r="H10" s="17"/>
    </row>
    <row r="11" spans="2:8" ht="16.5" thickBot="1">
      <c r="B11" s="12" t="s">
        <v>11</v>
      </c>
      <c r="C11" s="17">
        <v>39612800</v>
      </c>
      <c r="D11" s="17">
        <v>55300272</v>
      </c>
      <c r="E11" s="17">
        <v>7529720</v>
      </c>
      <c r="F11" s="17">
        <v>14814302</v>
      </c>
      <c r="G11" s="17"/>
      <c r="H11" s="17"/>
    </row>
    <row r="12" spans="2:8" ht="16.5" thickBot="1">
      <c r="B12" s="12" t="s">
        <v>12</v>
      </c>
      <c r="C12" s="17">
        <v>2755000</v>
      </c>
      <c r="D12" s="17">
        <v>2755000</v>
      </c>
      <c r="E12" s="17">
        <v>92778</v>
      </c>
      <c r="F12" s="17">
        <v>474086</v>
      </c>
      <c r="G12" s="17"/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>SUM(C16,C20,C21,C25,C26,C28,C29,C30,C32)</f>
        <v>14000000</v>
      </c>
      <c r="D14" s="16">
        <f>SUM(D16,D20,D21,D25,D26,D28,D29,D30,D32)</f>
        <v>0</v>
      </c>
      <c r="E14" s="16">
        <f>SUM(E16,E20,E21,E25,E26,E28,E29,E30,E32)</f>
        <v>390</v>
      </c>
      <c r="F14" s="16">
        <f>SUM(F16,F20,F21,F25,F26,F28,F29,F30,F32)</f>
        <v>1816</v>
      </c>
      <c r="G14" s="16">
        <f>SUM(G16:G32)</f>
        <v>0</v>
      </c>
      <c r="H14" s="16">
        <f>SUM(H16:H32)</f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59</v>
      </c>
      <c r="C16" s="17">
        <v>14000000</v>
      </c>
      <c r="D16" s="17">
        <v>0</v>
      </c>
      <c r="E16" s="17"/>
      <c r="F16" s="17">
        <v>0</v>
      </c>
      <c r="G16" s="17">
        <v>0</v>
      </c>
      <c r="H16" s="17">
        <v>0</v>
      </c>
    </row>
    <row r="17" spans="2:15" s="25" customFormat="1" ht="26.25" thickBot="1">
      <c r="B17" s="22" t="s">
        <v>66</v>
      </c>
      <c r="C17" s="23">
        <v>14000000</v>
      </c>
      <c r="D17" s="23">
        <v>0</v>
      </c>
      <c r="E17" s="23"/>
      <c r="F17" s="23">
        <v>0</v>
      </c>
      <c r="G17" s="23">
        <v>0</v>
      </c>
      <c r="H17" s="23">
        <v>0</v>
      </c>
      <c r="L17"/>
      <c r="M17"/>
      <c r="N17"/>
      <c r="O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/>
    </row>
    <row r="26" spans="2:8" ht="16.5" thickBot="1">
      <c r="B26" s="9" t="s">
        <v>20</v>
      </c>
      <c r="C26" s="17"/>
      <c r="D26" s="17"/>
      <c r="E26" s="17"/>
      <c r="F26" s="17"/>
      <c r="G26" s="17"/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>
        <v>708</v>
      </c>
      <c r="G28" s="17"/>
      <c r="H28" s="17"/>
    </row>
    <row r="29" spans="2:8" ht="16.5" thickBot="1">
      <c r="B29" s="9" t="s">
        <v>18</v>
      </c>
      <c r="C29" s="17"/>
      <c r="D29" s="17"/>
      <c r="E29" s="17">
        <v>390</v>
      </c>
      <c r="F29" s="17">
        <v>1108</v>
      </c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1" ref="C34:H34">+C8+C14</f>
        <v>287808500</v>
      </c>
      <c r="D34" s="16">
        <f t="shared" si="1"/>
        <v>280656974</v>
      </c>
      <c r="E34" s="16">
        <f t="shared" si="1"/>
        <v>52816370</v>
      </c>
      <c r="F34" s="16">
        <f t="shared" si="1"/>
        <v>109400045</v>
      </c>
      <c r="G34" s="16">
        <f t="shared" si="1"/>
        <v>0</v>
      </c>
      <c r="H34" s="16">
        <f t="shared" si="1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11798</v>
      </c>
      <c r="D36" s="18">
        <v>11798</v>
      </c>
      <c r="E36" s="18">
        <v>11818</v>
      </c>
      <c r="F36" s="18">
        <v>11521</v>
      </c>
      <c r="G36" s="18"/>
      <c r="H36" s="1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O37"/>
  <sheetViews>
    <sheetView zoomScalePageLayoutView="0" workbookViewId="0" topLeftCell="A7">
      <selection activeCell="F37" sqref="F37"/>
    </sheetView>
  </sheetViews>
  <sheetFormatPr defaultColWidth="9.00390625" defaultRowHeight="15.75" outlineLevelRow="1"/>
  <cols>
    <col min="1" max="1" width="2.375" style="0" customWidth="1"/>
    <col min="2" max="2" width="38.00390625" style="0" customWidth="1"/>
  </cols>
  <sheetData>
    <row r="3" spans="2:8" ht="15.75">
      <c r="B3" s="50" t="s">
        <v>7</v>
      </c>
      <c r="C3" s="50"/>
      <c r="D3" s="50"/>
      <c r="E3" s="50"/>
      <c r="F3" s="50"/>
      <c r="G3" s="50"/>
      <c r="H3" s="50"/>
    </row>
    <row r="4" spans="2:8" ht="15.75">
      <c r="B4" s="50" t="str">
        <f>'Pol+Pr'!B9:I9</f>
        <v>към 30.06.2018 г.</v>
      </c>
      <c r="C4" s="50"/>
      <c r="D4" s="50"/>
      <c r="E4" s="50"/>
      <c r="F4" s="50"/>
      <c r="G4" s="50"/>
      <c r="H4" s="50"/>
    </row>
    <row r="5" spans="2:8" ht="16.5" thickBot="1">
      <c r="B5" s="50" t="s">
        <v>2</v>
      </c>
      <c r="C5" s="50"/>
      <c r="D5" s="50"/>
      <c r="E5" s="50"/>
      <c r="F5" s="50"/>
      <c r="G5" s="50"/>
      <c r="H5" s="50"/>
    </row>
    <row r="6" spans="2:8" ht="32.25" customHeight="1" thickBot="1">
      <c r="B6" s="56" t="str">
        <f>CONCATENATE('Pol+Pr'!B17,"  ",'Pol+Pr'!C17)</f>
        <v>1700.01.04  Бюджетна програма „Развитие на способностите на децата и учениците”</v>
      </c>
      <c r="C6" s="57"/>
      <c r="D6" s="57"/>
      <c r="E6" s="57"/>
      <c r="F6" s="57"/>
      <c r="G6" s="57"/>
      <c r="H6" s="58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8292100</v>
      </c>
      <c r="D8" s="16">
        <f t="shared" si="0"/>
        <v>6898470</v>
      </c>
      <c r="E8" s="16">
        <f t="shared" si="0"/>
        <v>1626663</v>
      </c>
      <c r="F8" s="16">
        <f t="shared" si="0"/>
        <v>4100736</v>
      </c>
      <c r="G8" s="16">
        <f t="shared" si="0"/>
        <v>0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3648100</v>
      </c>
      <c r="D10" s="17">
        <v>2281716</v>
      </c>
      <c r="E10" s="17">
        <v>557336</v>
      </c>
      <c r="F10" s="17">
        <v>1395059</v>
      </c>
      <c r="G10" s="17"/>
      <c r="H10" s="17"/>
    </row>
    <row r="11" spans="2:8" ht="16.5" thickBot="1">
      <c r="B11" s="12" t="s">
        <v>11</v>
      </c>
      <c r="C11" s="17">
        <v>4644000</v>
      </c>
      <c r="D11" s="17">
        <v>4616754</v>
      </c>
      <c r="E11" s="17">
        <v>1069327</v>
      </c>
      <c r="F11" s="17">
        <v>2705677</v>
      </c>
      <c r="G11" s="17"/>
      <c r="H11" s="17"/>
    </row>
    <row r="12" spans="2:8" ht="16.5" thickBot="1">
      <c r="B12" s="12" t="s">
        <v>12</v>
      </c>
      <c r="C12" s="17"/>
      <c r="D12" s="17"/>
      <c r="E12" s="17"/>
      <c r="F12" s="17"/>
      <c r="G12" s="17"/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0</v>
      </c>
      <c r="D14" s="16">
        <f t="shared" si="1"/>
        <v>91101</v>
      </c>
      <c r="E14" s="16">
        <f t="shared" si="1"/>
        <v>25362</v>
      </c>
      <c r="F14" s="16">
        <f t="shared" si="1"/>
        <v>63293</v>
      </c>
      <c r="G14" s="16">
        <f t="shared" si="1"/>
        <v>0</v>
      </c>
      <c r="H14" s="16">
        <f t="shared" si="1"/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/>
      <c r="D16" s="17"/>
      <c r="E16" s="17"/>
      <c r="F16" s="17"/>
      <c r="G16" s="17"/>
      <c r="H16" s="17"/>
    </row>
    <row r="17" spans="2:8" ht="16.5" hidden="1" outlineLevel="1" thickBot="1">
      <c r="B17" s="9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60</v>
      </c>
      <c r="C21" s="17"/>
      <c r="D21" s="17">
        <v>63855</v>
      </c>
      <c r="E21" s="17">
        <v>11880</v>
      </c>
      <c r="F21" s="17">
        <v>34830</v>
      </c>
      <c r="G21" s="17"/>
      <c r="H21" s="17"/>
    </row>
    <row r="22" spans="2:15" s="25" customFormat="1" ht="21" customHeight="1" thickBot="1">
      <c r="B22" s="22" t="s">
        <v>61</v>
      </c>
      <c r="C22" s="23"/>
      <c r="D22" s="23">
        <v>63855</v>
      </c>
      <c r="E22" s="23">
        <v>11880</v>
      </c>
      <c r="F22" s="23">
        <v>34830</v>
      </c>
      <c r="G22" s="23"/>
      <c r="H22" s="23"/>
      <c r="L22"/>
      <c r="M22"/>
      <c r="N22"/>
      <c r="O22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>
        <v>27246</v>
      </c>
      <c r="E25" s="17">
        <v>13482</v>
      </c>
      <c r="F25" s="17">
        <v>28463</v>
      </c>
      <c r="G25" s="17"/>
      <c r="H25" s="17"/>
    </row>
    <row r="26" spans="2:8" ht="16.5" thickBot="1">
      <c r="B26" s="9" t="s">
        <v>20</v>
      </c>
      <c r="C26" s="17">
        <v>0</v>
      </c>
      <c r="D26" s="17"/>
      <c r="E26" s="17"/>
      <c r="F26" s="17"/>
      <c r="G26" s="17"/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8292100</v>
      </c>
      <c r="D34" s="16">
        <f t="shared" si="2"/>
        <v>6989571</v>
      </c>
      <c r="E34" s="16">
        <f t="shared" si="2"/>
        <v>1652025</v>
      </c>
      <c r="F34" s="16">
        <f t="shared" si="2"/>
        <v>4164029</v>
      </c>
      <c r="G34" s="16">
        <f t="shared" si="2"/>
        <v>0</v>
      </c>
      <c r="H34" s="16">
        <f t="shared" si="2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136</v>
      </c>
      <c r="D36" s="18">
        <v>136</v>
      </c>
      <c r="E36" s="18">
        <v>136</v>
      </c>
      <c r="F36" s="18">
        <v>136</v>
      </c>
      <c r="G36" s="18"/>
      <c r="H36" s="1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5">
      <selection activeCell="E29" sqref="E29"/>
    </sheetView>
  </sheetViews>
  <sheetFormatPr defaultColWidth="9.00390625" defaultRowHeight="15.75" outlineLevelRow="1"/>
  <cols>
    <col min="1" max="1" width="3.75390625" style="0" customWidth="1"/>
    <col min="2" max="2" width="38.00390625" style="0" customWidth="1"/>
  </cols>
  <sheetData>
    <row r="3" spans="2:8" ht="15.75">
      <c r="B3" s="50" t="s">
        <v>7</v>
      </c>
      <c r="C3" s="50"/>
      <c r="D3" s="50"/>
      <c r="E3" s="50"/>
      <c r="F3" s="50"/>
      <c r="G3" s="50"/>
      <c r="H3" s="50"/>
    </row>
    <row r="4" spans="2:8" ht="15.75">
      <c r="B4" s="50" t="str">
        <f>'Pol+Pr'!B9:I9</f>
        <v>към 30.06.2018 г.</v>
      </c>
      <c r="C4" s="50"/>
      <c r="D4" s="50"/>
      <c r="E4" s="50"/>
      <c r="F4" s="50"/>
      <c r="G4" s="50"/>
      <c r="H4" s="50"/>
    </row>
    <row r="5" spans="2:8" ht="16.5" thickBot="1">
      <c r="B5" s="50" t="s">
        <v>2</v>
      </c>
      <c r="C5" s="50"/>
      <c r="D5" s="50"/>
      <c r="E5" s="50"/>
      <c r="F5" s="50"/>
      <c r="G5" s="50"/>
      <c r="H5" s="50"/>
    </row>
    <row r="6" spans="2:8" ht="32.25" customHeight="1" thickBot="1">
      <c r="B6" s="56" t="str">
        <f>CONCATENATE('Pol+Pr'!B18,"  ",'Pol+Pr'!C18)</f>
        <v>1700.01.05  Бюджетна програма „Образование на българите в чужбина”</v>
      </c>
      <c r="C6" s="57"/>
      <c r="D6" s="57"/>
      <c r="E6" s="57"/>
      <c r="F6" s="57"/>
      <c r="G6" s="57"/>
      <c r="H6" s="58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3461100</v>
      </c>
      <c r="D8" s="16">
        <f t="shared" si="0"/>
        <v>3738396</v>
      </c>
      <c r="E8" s="16">
        <f t="shared" si="0"/>
        <v>706705</v>
      </c>
      <c r="F8" s="16">
        <f t="shared" si="0"/>
        <v>1482937</v>
      </c>
      <c r="G8" s="16">
        <f t="shared" si="0"/>
        <v>0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1350100</v>
      </c>
      <c r="D10" s="17">
        <v>1350100</v>
      </c>
      <c r="E10" s="17">
        <v>329317</v>
      </c>
      <c r="F10" s="17">
        <v>655671</v>
      </c>
      <c r="G10" s="17"/>
      <c r="H10" s="17"/>
    </row>
    <row r="11" spans="2:8" ht="16.5" thickBot="1">
      <c r="B11" s="12" t="s">
        <v>11</v>
      </c>
      <c r="C11" s="17">
        <v>2111000</v>
      </c>
      <c r="D11" s="17">
        <v>2388296</v>
      </c>
      <c r="E11" s="17">
        <v>377388</v>
      </c>
      <c r="F11" s="17">
        <v>827266</v>
      </c>
      <c r="G11" s="17"/>
      <c r="H11" s="17"/>
    </row>
    <row r="12" spans="2:8" ht="16.5" thickBot="1">
      <c r="B12" s="12" t="s">
        <v>12</v>
      </c>
      <c r="C12" s="17"/>
      <c r="D12" s="17"/>
      <c r="E12" s="17"/>
      <c r="F12" s="17"/>
      <c r="G12" s="17"/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8000000</v>
      </c>
      <c r="D14" s="16">
        <f t="shared" si="1"/>
        <v>7833635</v>
      </c>
      <c r="E14" s="16">
        <f t="shared" si="1"/>
        <v>0</v>
      </c>
      <c r="F14" s="16">
        <f t="shared" si="1"/>
        <v>43959</v>
      </c>
      <c r="G14" s="16">
        <f t="shared" si="1"/>
        <v>0</v>
      </c>
      <c r="H14" s="16">
        <f t="shared" si="1"/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/>
      <c r="D16" s="17"/>
      <c r="E16" s="17"/>
      <c r="F16" s="17"/>
      <c r="G16" s="17"/>
      <c r="H16" s="17"/>
    </row>
    <row r="17" spans="2:8" ht="16.5" hidden="1" outlineLevel="1" thickBot="1">
      <c r="B17" s="21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/>
    </row>
    <row r="26" spans="2:8" ht="16.5" thickBot="1">
      <c r="B26" s="9" t="s">
        <v>20</v>
      </c>
      <c r="C26" s="17"/>
      <c r="D26" s="17"/>
      <c r="E26" s="17"/>
      <c r="F26" s="17"/>
      <c r="G26" s="17"/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>
        <v>8000000</v>
      </c>
      <c r="D30" s="17">
        <v>7833635</v>
      </c>
      <c r="E30" s="17">
        <v>0</v>
      </c>
      <c r="F30" s="17">
        <v>43959</v>
      </c>
      <c r="G30" s="17"/>
      <c r="H30" s="17"/>
    </row>
    <row r="31" spans="2:8" ht="36" customHeight="1" thickBot="1">
      <c r="B31" s="22" t="s">
        <v>53</v>
      </c>
      <c r="C31" s="23">
        <v>8000000</v>
      </c>
      <c r="D31" s="23">
        <v>7833635</v>
      </c>
      <c r="E31" s="23">
        <v>0</v>
      </c>
      <c r="F31" s="23">
        <v>43959</v>
      </c>
      <c r="G31" s="17"/>
      <c r="H31" s="17"/>
    </row>
    <row r="32" spans="2:8" ht="16.5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11461100</v>
      </c>
      <c r="D34" s="16">
        <f t="shared" si="2"/>
        <v>11572031</v>
      </c>
      <c r="E34" s="16">
        <f t="shared" si="2"/>
        <v>706705</v>
      </c>
      <c r="F34" s="16">
        <f t="shared" si="2"/>
        <v>1526896</v>
      </c>
      <c r="G34" s="16">
        <f t="shared" si="2"/>
        <v>0</v>
      </c>
      <c r="H34" s="16">
        <f t="shared" si="2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61</v>
      </c>
      <c r="D36" s="18">
        <v>61</v>
      </c>
      <c r="E36" s="18">
        <v>49</v>
      </c>
      <c r="F36" s="18">
        <v>49</v>
      </c>
      <c r="G36" s="18"/>
      <c r="H36" s="1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7">
      <selection activeCell="G40" sqref="G40"/>
    </sheetView>
  </sheetViews>
  <sheetFormatPr defaultColWidth="9.00390625" defaultRowHeight="15.75" outlineLevelRow="1"/>
  <cols>
    <col min="1" max="1" width="2.25390625" style="0" customWidth="1"/>
    <col min="2" max="2" width="38.00390625" style="0" customWidth="1"/>
  </cols>
  <sheetData>
    <row r="3" spans="2:8" ht="15.75">
      <c r="B3" s="50" t="s">
        <v>7</v>
      </c>
      <c r="C3" s="50"/>
      <c r="D3" s="50"/>
      <c r="E3" s="50"/>
      <c r="F3" s="50"/>
      <c r="G3" s="50"/>
      <c r="H3" s="50"/>
    </row>
    <row r="4" spans="2:8" ht="15.75">
      <c r="B4" s="50" t="str">
        <f>'Pol+Pr'!B9:I9</f>
        <v>към 30.06.2018 г.</v>
      </c>
      <c r="C4" s="50"/>
      <c r="D4" s="50"/>
      <c r="E4" s="50"/>
      <c r="F4" s="50"/>
      <c r="G4" s="50"/>
      <c r="H4" s="50"/>
    </row>
    <row r="5" spans="2:8" ht="16.5" thickBot="1">
      <c r="B5" s="50" t="s">
        <v>2</v>
      </c>
      <c r="C5" s="50"/>
      <c r="D5" s="50"/>
      <c r="E5" s="50"/>
      <c r="F5" s="50"/>
      <c r="G5" s="50"/>
      <c r="H5" s="50"/>
    </row>
    <row r="6" spans="2:8" ht="32.25" customHeight="1" thickBot="1">
      <c r="B6" s="56" t="str">
        <f>CONCATENATE('Pol+Pr'!B19,"  ",'Pol+Pr'!C19)</f>
        <v>1700.01.06  Бюджетна програма „Учене през целия живот”</v>
      </c>
      <c r="C6" s="57"/>
      <c r="D6" s="57"/>
      <c r="E6" s="57"/>
      <c r="F6" s="57"/>
      <c r="G6" s="57"/>
      <c r="H6" s="58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2370100</v>
      </c>
      <c r="D8" s="16">
        <f t="shared" si="0"/>
        <v>2370100</v>
      </c>
      <c r="E8" s="16">
        <f t="shared" si="0"/>
        <v>612583</v>
      </c>
      <c r="F8" s="16">
        <f t="shared" si="0"/>
        <v>1014104</v>
      </c>
      <c r="G8" s="16">
        <f t="shared" si="0"/>
        <v>0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1587100</v>
      </c>
      <c r="D10" s="17">
        <v>1587100</v>
      </c>
      <c r="E10" s="17">
        <v>537316</v>
      </c>
      <c r="F10" s="17">
        <v>883660</v>
      </c>
      <c r="G10" s="17"/>
      <c r="H10" s="17"/>
    </row>
    <row r="11" spans="2:8" ht="16.5" thickBot="1">
      <c r="B11" s="12" t="s">
        <v>11</v>
      </c>
      <c r="C11" s="17">
        <v>783000</v>
      </c>
      <c r="D11" s="17">
        <v>779224</v>
      </c>
      <c r="E11" s="17">
        <v>44547</v>
      </c>
      <c r="F11" s="17">
        <v>99724</v>
      </c>
      <c r="G11" s="17"/>
      <c r="H11" s="17"/>
    </row>
    <row r="12" spans="2:8" ht="16.5" thickBot="1">
      <c r="B12" s="12" t="s">
        <v>12</v>
      </c>
      <c r="C12" s="17"/>
      <c r="D12" s="17">
        <v>3776</v>
      </c>
      <c r="E12" s="17">
        <v>30720</v>
      </c>
      <c r="F12" s="17">
        <v>30720</v>
      </c>
      <c r="G12" s="17"/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0</v>
      </c>
      <c r="D14" s="16">
        <f t="shared" si="1"/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59</v>
      </c>
      <c r="C16" s="17"/>
      <c r="D16" s="17"/>
      <c r="E16" s="17"/>
      <c r="F16" s="17"/>
      <c r="G16" s="17"/>
      <c r="H16" s="17"/>
    </row>
    <row r="17" spans="2:8" s="24" customFormat="1" ht="16.5" thickBot="1">
      <c r="B17" s="22"/>
      <c r="C17" s="23"/>
      <c r="D17" s="23"/>
      <c r="E17" s="23"/>
      <c r="F17" s="23"/>
      <c r="G17" s="26"/>
      <c r="H17" s="26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60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/>
    </row>
    <row r="26" spans="2:8" ht="16.5" thickBot="1">
      <c r="B26" s="9" t="s">
        <v>20</v>
      </c>
      <c r="C26" s="17"/>
      <c r="D26" s="17"/>
      <c r="E26" s="17"/>
      <c r="F26" s="17"/>
      <c r="G26" s="17"/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2370100</v>
      </c>
      <c r="D34" s="16">
        <f t="shared" si="2"/>
        <v>2370100</v>
      </c>
      <c r="E34" s="16">
        <f t="shared" si="2"/>
        <v>612583</v>
      </c>
      <c r="F34" s="16">
        <f t="shared" si="2"/>
        <v>1014104</v>
      </c>
      <c r="G34" s="16">
        <f t="shared" si="2"/>
        <v>0</v>
      </c>
      <c r="H34" s="16">
        <f t="shared" si="2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93</v>
      </c>
      <c r="D36" s="18">
        <v>93</v>
      </c>
      <c r="E36" s="18">
        <v>91</v>
      </c>
      <c r="F36" s="18">
        <v>91</v>
      </c>
      <c r="G36" s="18"/>
      <c r="H36" s="1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7">
      <selection activeCell="E25" sqref="E25"/>
    </sheetView>
  </sheetViews>
  <sheetFormatPr defaultColWidth="9.00390625" defaultRowHeight="15.75" outlineLevelRow="1"/>
  <cols>
    <col min="1" max="1" width="1.75390625" style="0" customWidth="1"/>
    <col min="2" max="2" width="38.00390625" style="0" customWidth="1"/>
  </cols>
  <sheetData>
    <row r="3" spans="2:8" ht="15.75">
      <c r="B3" s="50" t="s">
        <v>7</v>
      </c>
      <c r="C3" s="50"/>
      <c r="D3" s="50"/>
      <c r="E3" s="50"/>
      <c r="F3" s="50"/>
      <c r="G3" s="50"/>
      <c r="H3" s="50"/>
    </row>
    <row r="4" spans="2:8" ht="15.75">
      <c r="B4" s="50" t="str">
        <f>'Pol+Pr'!B9:I9</f>
        <v>към 30.06.2018 г.</v>
      </c>
      <c r="C4" s="50"/>
      <c r="D4" s="50"/>
      <c r="E4" s="50"/>
      <c r="F4" s="50"/>
      <c r="G4" s="50"/>
      <c r="H4" s="50"/>
    </row>
    <row r="5" spans="2:8" ht="16.5" thickBot="1">
      <c r="B5" s="50" t="s">
        <v>2</v>
      </c>
      <c r="C5" s="50"/>
      <c r="D5" s="50"/>
      <c r="E5" s="50"/>
      <c r="F5" s="50"/>
      <c r="G5" s="50"/>
      <c r="H5" s="50"/>
    </row>
    <row r="6" spans="2:8" ht="32.25" customHeight="1" thickBot="1">
      <c r="B6" s="56" t="str">
        <f>CONCATENATE('Pol+Pr'!B22,"  ",'Pol+Pr'!C22)</f>
        <v>1700.02.01  Бюджетна програма „Подобряване на достъпа и повишаване на качеството във висшето образование”</v>
      </c>
      <c r="C6" s="57"/>
      <c r="D6" s="57"/>
      <c r="E6" s="57"/>
      <c r="F6" s="57"/>
      <c r="G6" s="57"/>
      <c r="H6" s="58"/>
    </row>
    <row r="7" spans="2:8" ht="59.25" customHeight="1" thickBot="1">
      <c r="B7" s="46" t="s">
        <v>5</v>
      </c>
      <c r="C7" s="46" t="s">
        <v>76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8248300</v>
      </c>
      <c r="D8" s="16">
        <f t="shared" si="0"/>
        <v>9028598</v>
      </c>
      <c r="E8" s="16">
        <f t="shared" si="0"/>
        <v>615701</v>
      </c>
      <c r="F8" s="16">
        <f t="shared" si="0"/>
        <v>4223056</v>
      </c>
      <c r="G8" s="16">
        <f t="shared" si="0"/>
        <v>0</v>
      </c>
      <c r="H8" s="16">
        <f t="shared" si="0"/>
        <v>0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1707700</v>
      </c>
      <c r="D10" s="29">
        <v>1707700</v>
      </c>
      <c r="E10" s="17">
        <v>397561</v>
      </c>
      <c r="F10" s="17">
        <v>844708</v>
      </c>
      <c r="G10" s="17"/>
      <c r="H10" s="17"/>
    </row>
    <row r="11" spans="2:8" ht="16.5" thickBot="1">
      <c r="B11" s="12" t="s">
        <v>11</v>
      </c>
      <c r="C11" s="17">
        <v>6540600</v>
      </c>
      <c r="D11" s="17">
        <v>4361836</v>
      </c>
      <c r="E11" s="17">
        <v>218140</v>
      </c>
      <c r="F11" s="17">
        <v>413399</v>
      </c>
      <c r="G11" s="17"/>
      <c r="H11" s="17"/>
    </row>
    <row r="12" spans="2:8" ht="16.5" thickBot="1">
      <c r="B12" s="12" t="s">
        <v>12</v>
      </c>
      <c r="C12" s="17"/>
      <c r="D12" s="17">
        <v>2959062</v>
      </c>
      <c r="E12" s="17">
        <v>0</v>
      </c>
      <c r="F12" s="17">
        <v>2964949</v>
      </c>
      <c r="G12" s="17"/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>SUM(C16,C20,C21,C25,C26,C28,C29,C30,C32)</f>
        <v>98000</v>
      </c>
      <c r="D14" s="16">
        <f>SUM(D16,D20,D21,D25,D26,D28,D29,D30,D32)</f>
        <v>98000</v>
      </c>
      <c r="E14" s="16">
        <f>SUM(E16,E20,E21,E25,E26,E28,E29,E30,E32)</f>
        <v>180</v>
      </c>
      <c r="F14" s="16">
        <f>SUM(F16,F20,F21,F25,F26,F28,F29,F30,F32)</f>
        <v>60314</v>
      </c>
      <c r="G14" s="16">
        <f>SUM(G16:G32)</f>
        <v>0</v>
      </c>
      <c r="H14" s="16">
        <f>SUM(H16:H32)</f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59</v>
      </c>
      <c r="C16" s="17">
        <v>98000</v>
      </c>
      <c r="D16" s="17">
        <v>98000</v>
      </c>
      <c r="E16" s="17">
        <v>0</v>
      </c>
      <c r="F16" s="17">
        <v>0</v>
      </c>
      <c r="G16" s="17"/>
      <c r="H16" s="17"/>
    </row>
    <row r="17" spans="2:8" ht="41.25" customHeight="1" thickBot="1">
      <c r="B17" s="22" t="s">
        <v>67</v>
      </c>
      <c r="C17" s="23">
        <v>98000</v>
      </c>
      <c r="D17" s="23">
        <v>98000</v>
      </c>
      <c r="E17" s="23">
        <v>0</v>
      </c>
      <c r="F17" s="23">
        <v>0</v>
      </c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>
        <v>180</v>
      </c>
      <c r="F25" s="17">
        <v>180</v>
      </c>
      <c r="G25" s="17"/>
      <c r="H25" s="17"/>
    </row>
    <row r="26" spans="2:8" ht="16.5" thickBot="1">
      <c r="B26" s="9" t="s">
        <v>20</v>
      </c>
      <c r="C26" s="17"/>
      <c r="D26" s="17"/>
      <c r="E26" s="17"/>
      <c r="F26" s="17">
        <v>49895</v>
      </c>
      <c r="G26" s="17"/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>
        <v>10239</v>
      </c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1" ref="C34:H34">+C8+C14</f>
        <v>8346300</v>
      </c>
      <c r="D34" s="16">
        <f t="shared" si="1"/>
        <v>9126598</v>
      </c>
      <c r="E34" s="16">
        <f t="shared" si="1"/>
        <v>615881</v>
      </c>
      <c r="F34" s="16">
        <f t="shared" si="1"/>
        <v>4283370</v>
      </c>
      <c r="G34" s="16">
        <f t="shared" si="1"/>
        <v>0</v>
      </c>
      <c r="H34" s="16">
        <f t="shared" si="1"/>
        <v>0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66</v>
      </c>
      <c r="D36" s="18">
        <v>66</v>
      </c>
      <c r="E36" s="18">
        <v>65</v>
      </c>
      <c r="F36" s="18">
        <v>65</v>
      </c>
      <c r="G36" s="18"/>
      <c r="H36" s="18"/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Administrator</cp:lastModifiedBy>
  <cp:lastPrinted>2018-05-19T08:27:28Z</cp:lastPrinted>
  <dcterms:created xsi:type="dcterms:W3CDTF">2015-04-03T10:40:06Z</dcterms:created>
  <dcterms:modified xsi:type="dcterms:W3CDTF">2018-08-01T09:45:21Z</dcterms:modified>
  <cp:category/>
  <cp:version/>
  <cp:contentType/>
  <cp:contentStatus/>
</cp:coreProperties>
</file>