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1\PROGRAMEN\OTCHET 31-12-2021\MF\"/>
    </mc:Choice>
  </mc:AlternateContent>
  <xr:revisionPtr revIDLastSave="0" documentId="13_ncr:1_{D972E30B-05AC-411B-BC48-3EB27AD1584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пол+прог" sheetId="2" r:id="rId1"/>
    <sheet name="Прог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E62" i="1"/>
  <c r="F62" i="1"/>
  <c r="G62" i="1"/>
  <c r="B62" i="1"/>
  <c r="C62" i="1"/>
  <c r="G166" i="1"/>
  <c r="G105" i="1"/>
  <c r="C65" i="1"/>
  <c r="C42" i="1" l="1"/>
  <c r="C18" i="1" l="1"/>
  <c r="F166" i="1"/>
  <c r="C162" i="1" l="1"/>
  <c r="C16" i="1" l="1"/>
  <c r="B18" i="1" l="1"/>
  <c r="B16" i="1" s="1"/>
  <c r="G249" i="1" l="1"/>
  <c r="F249" i="1"/>
  <c r="E249" i="1"/>
  <c r="D249" i="1"/>
  <c r="C249" i="1"/>
  <c r="B249" i="1"/>
  <c r="G243" i="1"/>
  <c r="F243" i="1"/>
  <c r="E243" i="1"/>
  <c r="D243" i="1"/>
  <c r="C243" i="1"/>
  <c r="B243" i="1"/>
  <c r="G226" i="1"/>
  <c r="F226" i="1"/>
  <c r="E226" i="1"/>
  <c r="D226" i="1"/>
  <c r="C226" i="1"/>
  <c r="B226" i="1"/>
  <c r="G220" i="1"/>
  <c r="F220" i="1"/>
  <c r="E220" i="1"/>
  <c r="D220" i="1"/>
  <c r="C220" i="1"/>
  <c r="B220" i="1"/>
  <c r="G204" i="1"/>
  <c r="F204" i="1"/>
  <c r="E204" i="1"/>
  <c r="D204" i="1"/>
  <c r="C204" i="1"/>
  <c r="B204" i="1"/>
  <c r="G198" i="1"/>
  <c r="F198" i="1"/>
  <c r="E198" i="1"/>
  <c r="D198" i="1"/>
  <c r="C198" i="1"/>
  <c r="B198" i="1"/>
  <c r="G182" i="1"/>
  <c r="F182" i="1"/>
  <c r="E182" i="1"/>
  <c r="D182" i="1"/>
  <c r="C182" i="1"/>
  <c r="B182" i="1"/>
  <c r="G176" i="1"/>
  <c r="F176" i="1"/>
  <c r="E176" i="1"/>
  <c r="D176" i="1"/>
  <c r="C176" i="1"/>
  <c r="B176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G123" i="1"/>
  <c r="F123" i="1"/>
  <c r="E123" i="1"/>
  <c r="D123" i="1"/>
  <c r="C123" i="1"/>
  <c r="B123" i="1"/>
  <c r="G117" i="1"/>
  <c r="F117" i="1"/>
  <c r="E117" i="1"/>
  <c r="D117" i="1"/>
  <c r="C117" i="1"/>
  <c r="B117" i="1"/>
  <c r="G103" i="1"/>
  <c r="F103" i="1"/>
  <c r="E103" i="1"/>
  <c r="D103" i="1"/>
  <c r="C103" i="1"/>
  <c r="B103" i="1"/>
  <c r="G97" i="1"/>
  <c r="F97" i="1"/>
  <c r="E97" i="1"/>
  <c r="D97" i="1"/>
  <c r="C97" i="1"/>
  <c r="B97" i="1"/>
  <c r="G83" i="1"/>
  <c r="F83" i="1"/>
  <c r="E83" i="1"/>
  <c r="D83" i="1"/>
  <c r="C83" i="1"/>
  <c r="B83" i="1"/>
  <c r="G77" i="1"/>
  <c r="F77" i="1"/>
  <c r="E77" i="1"/>
  <c r="D77" i="1"/>
  <c r="C77" i="1"/>
  <c r="B77" i="1"/>
  <c r="G56" i="1"/>
  <c r="F56" i="1"/>
  <c r="E56" i="1"/>
  <c r="D56" i="1"/>
  <c r="C56" i="1"/>
  <c r="B56" i="1"/>
  <c r="B234" i="1" l="1"/>
  <c r="B254" i="1"/>
  <c r="C29" i="2" s="1"/>
  <c r="F254" i="1"/>
  <c r="G29" i="2" s="1"/>
  <c r="F211" i="1"/>
  <c r="G26" i="2" s="1"/>
  <c r="C167" i="1"/>
  <c r="D24" i="2" s="1"/>
  <c r="G167" i="1"/>
  <c r="H24" i="2" s="1"/>
  <c r="E167" i="1"/>
  <c r="F24" i="2" s="1"/>
  <c r="E189" i="1"/>
  <c r="F25" i="2" s="1"/>
  <c r="B211" i="1"/>
  <c r="C26" i="2" s="1"/>
  <c r="D254" i="1"/>
  <c r="E29" i="2" s="1"/>
  <c r="D211" i="1"/>
  <c r="E26" i="2" s="1"/>
  <c r="C189" i="1"/>
  <c r="D25" i="2" s="1"/>
  <c r="D68" i="1"/>
  <c r="E17" i="2" s="1"/>
  <c r="F68" i="1"/>
  <c r="G17" i="2" s="1"/>
  <c r="F88" i="1"/>
  <c r="G18" i="2" s="1"/>
  <c r="D125" i="1"/>
  <c r="E20" i="2" s="1"/>
  <c r="F125" i="1"/>
  <c r="G20" i="2" s="1"/>
  <c r="D145" i="1"/>
  <c r="E23" i="2" s="1"/>
  <c r="B145" i="1"/>
  <c r="C23" i="2" s="1"/>
  <c r="F145" i="1"/>
  <c r="G23" i="2" s="1"/>
  <c r="E88" i="1"/>
  <c r="F18" i="2" s="1"/>
  <c r="C88" i="1"/>
  <c r="D18" i="2" s="1"/>
  <c r="G88" i="1"/>
  <c r="H18" i="2" s="1"/>
  <c r="E145" i="1"/>
  <c r="F23" i="2" s="1"/>
  <c r="C145" i="1"/>
  <c r="D23" i="2" s="1"/>
  <c r="G145" i="1"/>
  <c r="H23" i="2" s="1"/>
  <c r="G189" i="1"/>
  <c r="H25" i="2" s="1"/>
  <c r="G234" i="1"/>
  <c r="H27" i="2" s="1"/>
  <c r="B125" i="1"/>
  <c r="C20" i="2" s="1"/>
  <c r="C108" i="1"/>
  <c r="D19" i="2" s="1"/>
  <c r="D108" i="1"/>
  <c r="E19" i="2" s="1"/>
  <c r="D88" i="1"/>
  <c r="E18" i="2" s="1"/>
  <c r="B88" i="1"/>
  <c r="C18" i="2" s="1"/>
  <c r="B68" i="1"/>
  <c r="C17" i="2" s="1"/>
  <c r="C68" i="1"/>
  <c r="D17" i="2" s="1"/>
  <c r="G68" i="1"/>
  <c r="H17" i="2" s="1"/>
  <c r="E68" i="1"/>
  <c r="F17" i="2" s="1"/>
  <c r="G108" i="1"/>
  <c r="H19" i="2" s="1"/>
  <c r="E108" i="1"/>
  <c r="F19" i="2" s="1"/>
  <c r="D167" i="1"/>
  <c r="E24" i="2" s="1"/>
  <c r="B167" i="1"/>
  <c r="C24" i="2" s="1"/>
  <c r="F167" i="1"/>
  <c r="G24" i="2" s="1"/>
  <c r="D189" i="1"/>
  <c r="E25" i="2" s="1"/>
  <c r="B189" i="1"/>
  <c r="C25" i="2" s="1"/>
  <c r="F189" i="1"/>
  <c r="G25" i="2" s="1"/>
  <c r="C211" i="1"/>
  <c r="D26" i="2" s="1"/>
  <c r="G211" i="1"/>
  <c r="H26" i="2" s="1"/>
  <c r="E211" i="1"/>
  <c r="F26" i="2" s="1"/>
  <c r="C234" i="1"/>
  <c r="D27" i="2" s="1"/>
  <c r="E234" i="1"/>
  <c r="F27" i="2" s="1"/>
  <c r="C254" i="1"/>
  <c r="D29" i="2" s="1"/>
  <c r="G254" i="1"/>
  <c r="H29" i="2" s="1"/>
  <c r="E254" i="1"/>
  <c r="F29" i="2" s="1"/>
  <c r="B108" i="1"/>
  <c r="C19" i="2" s="1"/>
  <c r="F108" i="1"/>
  <c r="G19" i="2" s="1"/>
  <c r="C125" i="1"/>
  <c r="D20" i="2" s="1"/>
  <c r="G125" i="1"/>
  <c r="H20" i="2" s="1"/>
  <c r="E125" i="1"/>
  <c r="F20" i="2" s="1"/>
  <c r="D234" i="1"/>
  <c r="E27" i="2" s="1"/>
  <c r="C27" i="2"/>
  <c r="F234" i="1"/>
  <c r="G27" i="2" s="1"/>
  <c r="G22" i="2" l="1"/>
  <c r="H22" i="2"/>
  <c r="F22" i="2"/>
  <c r="E22" i="2"/>
  <c r="D22" i="2"/>
  <c r="C22" i="2"/>
  <c r="G40" i="1"/>
  <c r="F40" i="1"/>
  <c r="E40" i="1"/>
  <c r="D40" i="1"/>
  <c r="C40" i="1"/>
  <c r="B40" i="1"/>
  <c r="G34" i="1"/>
  <c r="F34" i="1"/>
  <c r="E34" i="1"/>
  <c r="D34" i="1"/>
  <c r="C34" i="1"/>
  <c r="B34" i="1"/>
  <c r="C47" i="1" l="1"/>
  <c r="D16" i="2" s="1"/>
  <c r="E47" i="1"/>
  <c r="F16" i="2" s="1"/>
  <c r="G47" i="1"/>
  <c r="H16" i="2" s="1"/>
  <c r="B47" i="1"/>
  <c r="C16" i="2" s="1"/>
  <c r="F47" i="1"/>
  <c r="G16" i="2" s="1"/>
  <c r="D47" i="1"/>
  <c r="E16" i="2" s="1"/>
  <c r="D16" i="1"/>
  <c r="E16" i="1"/>
  <c r="F16" i="1"/>
  <c r="G16" i="1"/>
  <c r="C10" i="1"/>
  <c r="D10" i="1"/>
  <c r="E10" i="1"/>
  <c r="F10" i="1"/>
  <c r="G10" i="1"/>
  <c r="B10" i="1"/>
  <c r="B25" i="1" s="1"/>
  <c r="C15" i="2" s="1"/>
  <c r="C14" i="2" l="1"/>
  <c r="C30" i="2" s="1"/>
  <c r="C25" i="1"/>
  <c r="D15" i="2" s="1"/>
  <c r="D14" i="2" s="1"/>
  <c r="D30" i="2" s="1"/>
  <c r="D25" i="1"/>
  <c r="E15" i="2" s="1"/>
  <c r="G25" i="1"/>
  <c r="H15" i="2" s="1"/>
  <c r="H14" i="2" s="1"/>
  <c r="H30" i="2" s="1"/>
  <c r="E25" i="1"/>
  <c r="F15" i="2" s="1"/>
  <c r="F14" i="2" s="1"/>
  <c r="F30" i="2" s="1"/>
  <c r="F25" i="1"/>
  <c r="G15" i="2" s="1"/>
  <c r="G14" i="2" s="1"/>
  <c r="G30" i="2" s="1"/>
  <c r="E14" i="2" l="1"/>
  <c r="E30" i="2" s="1"/>
</calcChain>
</file>

<file path=xl/sharedStrings.xml><?xml version="1.0" encoding="utf-8"?>
<sst xmlns="http://schemas.openxmlformats.org/spreadsheetml/2006/main" count="411" uniqueCount="115">
  <si>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</si>
  <si>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</si>
  <si>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</si>
  <si>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</si>
  <si>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</si>
  <si>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</si>
  <si>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</si>
  <si>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</si>
  <si>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</si>
  <si>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</si>
  <si>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</si>
  <si>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</si>
  <si>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</si>
  <si>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</si>
  <si>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</si>
  <si>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</si>
  <si>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</si>
  <si>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</si>
  <si>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</si>
  <si>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</si>
  <si>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</si>
  <si>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</si>
  <si>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</si>
  <si>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</si>
  <si>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</si>
  <si>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</si>
  <si>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</si>
  <si>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</si>
  <si>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</si>
  <si>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</si>
  <si>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</si>
  <si>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</si>
  <si>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</si>
  <si>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</si>
  <si>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</si>
  <si>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</si>
  <si>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</si>
  <si>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</si>
  <si>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</si>
  <si>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</si>
  <si>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</si>
  <si>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</si>
  <si>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</si>
  <si>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</si>
  <si>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</si>
  <si>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</si>
  <si>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</si>
  <si>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</si>
  <si>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</si>
  <si>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</si>
  <si>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</si>
  <si>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</si>
  <si>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</si>
  <si>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</si>
  <si>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</si>
  <si>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</si>
  <si>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</si>
  <si>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</si>
  <si>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</si>
  <si>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</si>
  <si>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</si>
  <si>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</si>
  <si>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</si>
  <si>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</si>
  <si>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</si>
  <si>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</si>
  <si>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Възстановени неизразходвани средства CEEPUS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</si>
  <si>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</si>
  <si>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</si>
  <si>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</si>
  <si>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</si>
  <si>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</si>
  <si>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</si>
  <si>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</si>
  <si>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</si>
  <si>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</si>
  <si>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</si>
  <si>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</si>
  <si>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</t>
  </si>
  <si>
    <t>   Средства по чл. 73а, ал. 6, т. 1 от Закона за висшето образование за Националното представителство на студентските съвети</t>
  </si>
  <si>
    <t>Средства по чл. 4, т. 3 от Закона за кредитиране на студенти и докторанти</t>
  </si>
  <si>
    <t>  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</si>
  <si>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   Средства за хранодни и леглодни за студентски столове и студентски общежития</t>
  </si>
  <si>
    <t>   Членски внос в Европейския университетски институт (EUI), Международния алианс за възпоменание на Холокоста и други</t>
  </si>
  <si>
    <t xml:space="preserve">  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</si>
  <si>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>Стипендии по международни и двустранни споразумения и програми за образователен и културен обмен</t>
  </si>
  <si>
    <t>Стипендии за докторанти</t>
  </si>
  <si>
    <t>   Членски внос по Споразумение между правителството на Република България и EUMETSAT, Споразумение за сътрудничество между Република България и Европейския център за средносрочни прогнози на времето (ECMWF) и други</t>
  </si>
  <si>
    <t>   Награди за научни конкурси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</si>
  <si>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</si>
  <si>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</si>
  <si>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   Средства за Македонския научен институт</t>
  </si>
  <si>
    <t>31 март 2021 г.</t>
  </si>
  <si>
    <t>30 юни 2021 г.</t>
  </si>
  <si>
    <t>30 септември 2021 г.</t>
  </si>
  <si>
    <t>31 декември 2021 г.</t>
  </si>
  <si>
    <t>* Класификационен код съгласно Решение № 891 на Министерския съвет от 2020 г.</t>
  </si>
  <si>
    <t>Закон 2021</t>
  </si>
  <si>
    <t>Уточнен план 2021 г.</t>
  </si>
  <si>
    <t>Финансиране на духовните училища</t>
  </si>
  <si>
    <t xml:space="preserve">  Средства за  Българско сдружение на родовете от Македония</t>
  </si>
  <si>
    <t>Стипендии</t>
  </si>
  <si>
    <t>Средства за изплащане на минимални диференцирани размери на паричните средства за физическо възпитание и спорт и на студентите в редовна форма на обучение в частните висши училища</t>
  </si>
  <si>
    <t>на Министерство на образованието и науката към 31.12.2021 г.</t>
  </si>
  <si>
    <t>към 31.12.2021 г.</t>
  </si>
  <si>
    <t xml:space="preserve">Обучения по НП "Мотивирани учители"      </t>
  </si>
  <si>
    <t>Анализ и оценка на публични политики в образованието и науката</t>
  </si>
  <si>
    <t xml:space="preserve">  Финансова подкрепа на деца на починали педагогически специалисти, вследствие на COVID-19</t>
  </si>
  <si>
    <t>Награди на отличили се участници в извънкласни и извънучилищни дейности</t>
  </si>
  <si>
    <t>Осигуряване на обучение на талантливи ученици за участие в ученически олимпиади</t>
  </si>
  <si>
    <t>ИТ умения за бъдещето</t>
  </si>
  <si>
    <t xml:space="preserve"> Предоставени помощи за организации и дейности в чужбина НП "Роден език и култура зад граница"</t>
  </si>
  <si>
    <t>Развитие на българистиката</t>
  </si>
  <si>
    <t xml:space="preserve">    Финансиране на научни изследвания на проектно конкурсен принцип</t>
  </si>
  <si>
    <t xml:space="preserve">  Програма за стипендии и академичен обмен за млади български учени и дейности за българската научна диаспора в областта на хуманитарните и социалните науки РМС 738/2018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</si>
</sst>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apis.bg/p.php?i=312026" TargetMode="External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4"/>
  <sheetViews>
    <sheetView topLeftCell="A25" zoomScale="115" zoomScaleNormal="115" workbookViewId="0">
      <selection activeCell="E40" sqref="E40"/>
    </sheetView>
  </sheetViews>
  <sheetFormatPr defaultRowHeight="12.75" x14ac:dyDescent="0.2"/>
  <cols>
    <col min="1" max="1" width="11.33203125" customWidth="1"/>
    <col min="2" max="2" width="40" customWidth="1"/>
    <col min="3" max="3" width="12.6640625" customWidth="1"/>
    <col min="4" max="4" width="12.5" customWidth="1"/>
    <col min="5" max="5" width="12.33203125" customWidth="1"/>
    <col min="6" max="6" width="12.83203125" customWidth="1"/>
    <col min="7" max="8" width="14.33203125" customWidth="1"/>
    <col min="9" max="9" width="17.6640625" customWidth="1"/>
  </cols>
  <sheetData>
    <row r="3" spans="1:10" ht="42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</row>
    <row r="4" spans="1:10" ht="15.75" x14ac:dyDescent="0.2">
      <c r="A4" s="47" t="s">
        <v>103</v>
      </c>
      <c r="B4" s="47"/>
      <c r="C4" s="47"/>
      <c r="D4" s="47"/>
      <c r="E4" s="47"/>
      <c r="F4" s="47"/>
      <c r="G4" s="47"/>
      <c r="H4" s="47"/>
    </row>
    <row r="5" spans="1:10" x14ac:dyDescent="0.2">
      <c r="A5" s="48" t="s">
        <v>20</v>
      </c>
      <c r="B5" s="49"/>
      <c r="C5" s="49"/>
      <c r="D5" s="49"/>
      <c r="E5" s="49"/>
      <c r="F5" s="49"/>
      <c r="G5" s="49"/>
      <c r="H5" s="49"/>
    </row>
    <row r="6" spans="1:10" ht="15.75" x14ac:dyDescent="0.2">
      <c r="A6" s="11"/>
    </row>
    <row r="7" spans="1:10" ht="15.75" x14ac:dyDescent="0.2">
      <c r="A7" s="47" t="s">
        <v>24</v>
      </c>
      <c r="B7" s="47"/>
      <c r="C7" s="47"/>
      <c r="D7" s="47"/>
      <c r="E7" s="47"/>
      <c r="F7" s="47"/>
      <c r="G7" s="47"/>
      <c r="H7" s="47"/>
    </row>
    <row r="8" spans="1:10" ht="15.75" x14ac:dyDescent="0.2">
      <c r="A8" s="47" t="s">
        <v>104</v>
      </c>
      <c r="B8" s="47"/>
      <c r="C8" s="47"/>
      <c r="D8" s="47"/>
      <c r="E8" s="47"/>
      <c r="F8" s="47"/>
      <c r="G8" s="47"/>
      <c r="H8" s="47"/>
    </row>
    <row r="9" spans="1:10" x14ac:dyDescent="0.2">
      <c r="A9" s="49" t="s">
        <v>21</v>
      </c>
      <c r="B9" s="49"/>
      <c r="C9" s="49"/>
      <c r="D9" s="49"/>
      <c r="E9" s="49"/>
      <c r="F9" s="49"/>
      <c r="G9" s="49"/>
      <c r="H9" s="49"/>
    </row>
    <row r="10" spans="1:10" ht="13.5" thickBot="1" x14ac:dyDescent="0.25">
      <c r="A10" s="12" t="s">
        <v>3</v>
      </c>
      <c r="H10" s="21" t="s">
        <v>3</v>
      </c>
    </row>
    <row r="11" spans="1:10" ht="12.75" customHeight="1" x14ac:dyDescent="0.2">
      <c r="A11" s="43" t="s">
        <v>16</v>
      </c>
      <c r="B11" s="43" t="s">
        <v>25</v>
      </c>
      <c r="C11" s="43" t="s">
        <v>22</v>
      </c>
      <c r="D11" s="50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10" x14ac:dyDescent="0.2">
      <c r="A12" s="44"/>
      <c r="B12" s="44"/>
      <c r="C12" s="44"/>
      <c r="D12" s="51"/>
      <c r="E12" s="4" t="s">
        <v>5</v>
      </c>
      <c r="F12" s="4" t="s">
        <v>5</v>
      </c>
      <c r="G12" s="4" t="s">
        <v>5</v>
      </c>
      <c r="H12" s="4" t="s">
        <v>5</v>
      </c>
    </row>
    <row r="13" spans="1:10" ht="26.25" thickBot="1" x14ac:dyDescent="0.25">
      <c r="A13" s="45"/>
      <c r="B13" s="45"/>
      <c r="C13" s="45"/>
      <c r="D13" s="52"/>
      <c r="E13" s="20" t="s">
        <v>92</v>
      </c>
      <c r="F13" s="5" t="s">
        <v>93</v>
      </c>
      <c r="G13" s="5" t="s">
        <v>94</v>
      </c>
      <c r="H13" s="5" t="s">
        <v>95</v>
      </c>
    </row>
    <row r="14" spans="1:10" ht="51.75" thickBot="1" x14ac:dyDescent="0.25">
      <c r="A14" s="17" t="s">
        <v>26</v>
      </c>
      <c r="B14" s="14" t="s">
        <v>27</v>
      </c>
      <c r="C14" s="35">
        <f>+C19+C20+C18+C17+C16+C15</f>
        <v>703550400</v>
      </c>
      <c r="D14" s="35">
        <f t="shared" ref="D14:H14" si="0">+D19+D20+D18+D17+D16+D15</f>
        <v>622515935</v>
      </c>
      <c r="E14" s="35">
        <f>+E19+E20+E18+E17+E16+E15</f>
        <v>104007821</v>
      </c>
      <c r="F14" s="35">
        <f t="shared" si="0"/>
        <v>225654741</v>
      </c>
      <c r="G14" s="35">
        <f t="shared" si="0"/>
        <v>355621873</v>
      </c>
      <c r="H14" s="35">
        <f t="shared" si="0"/>
        <v>572737959.89999998</v>
      </c>
    </row>
    <row r="15" spans="1:10" ht="51.75" thickBot="1" x14ac:dyDescent="0.25">
      <c r="A15" s="18" t="s">
        <v>28</v>
      </c>
      <c r="B15" s="15" t="s">
        <v>29</v>
      </c>
      <c r="C15" s="31">
        <f>Прог!B25</f>
        <v>126441400</v>
      </c>
      <c r="D15" s="31">
        <f>Прог!C25</f>
        <v>72345744</v>
      </c>
      <c r="E15" s="31">
        <f>Прог!D25</f>
        <v>10052467</v>
      </c>
      <c r="F15" s="31">
        <f>Прог!E25</f>
        <v>23133925</v>
      </c>
      <c r="G15" s="31">
        <f>Прог!F25</f>
        <v>40877246</v>
      </c>
      <c r="H15" s="31">
        <f>Прог!G25</f>
        <v>65970822</v>
      </c>
      <c r="J15" s="63"/>
    </row>
    <row r="16" spans="1:10" ht="39" thickBot="1" x14ac:dyDescent="0.25">
      <c r="A16" s="18" t="s">
        <v>30</v>
      </c>
      <c r="B16" s="15" t="s">
        <v>31</v>
      </c>
      <c r="C16" s="31">
        <f>Прог!B47</f>
        <v>126729800</v>
      </c>
      <c r="D16" s="31">
        <f>Прог!C47</f>
        <v>70999233</v>
      </c>
      <c r="E16" s="31">
        <f>Прог!D47</f>
        <v>11333213</v>
      </c>
      <c r="F16" s="31">
        <f>Прог!E47</f>
        <v>25201571</v>
      </c>
      <c r="G16" s="31">
        <f>Прог!F47</f>
        <v>35851437</v>
      </c>
      <c r="H16" s="31">
        <f>Прог!G47</f>
        <v>61427990</v>
      </c>
      <c r="J16" s="63"/>
    </row>
    <row r="17" spans="1:10" ht="26.25" thickBot="1" x14ac:dyDescent="0.25">
      <c r="A17" s="18" t="s">
        <v>32</v>
      </c>
      <c r="B17" s="15" t="s">
        <v>33</v>
      </c>
      <c r="C17" s="31">
        <f>Прог!B68</f>
        <v>421450000</v>
      </c>
      <c r="D17" s="31">
        <f>Прог!C68</f>
        <v>450710557</v>
      </c>
      <c r="E17" s="31">
        <f>Прог!D68</f>
        <v>79166800</v>
      </c>
      <c r="F17" s="31">
        <f>Прог!E68</f>
        <v>170833998</v>
      </c>
      <c r="G17" s="31">
        <f>Прог!F68</f>
        <v>264324829</v>
      </c>
      <c r="H17" s="31">
        <f>Прог!G68</f>
        <v>418683813</v>
      </c>
      <c r="J17" s="63"/>
    </row>
    <row r="18" spans="1:10" ht="26.25" thickBot="1" x14ac:dyDescent="0.25">
      <c r="A18" s="18" t="s">
        <v>34</v>
      </c>
      <c r="B18" s="15" t="s">
        <v>35</v>
      </c>
      <c r="C18" s="31">
        <f>Прог!B88</f>
        <v>9235100</v>
      </c>
      <c r="D18" s="31">
        <f>Прог!C88</f>
        <v>7966335</v>
      </c>
      <c r="E18" s="31">
        <f>Прог!D88</f>
        <v>1930507</v>
      </c>
      <c r="F18" s="31">
        <f>Прог!E88</f>
        <v>3866070</v>
      </c>
      <c r="G18" s="31">
        <f>Прог!F88</f>
        <v>5122406</v>
      </c>
      <c r="H18" s="31">
        <f>Прог!G88</f>
        <v>6993056.9000000004</v>
      </c>
      <c r="J18" s="63"/>
    </row>
    <row r="19" spans="1:10" ht="26.25" thickBot="1" x14ac:dyDescent="0.25">
      <c r="A19" s="18" t="s">
        <v>36</v>
      </c>
      <c r="B19" s="15" t="s">
        <v>37</v>
      </c>
      <c r="C19" s="31">
        <f>Прог!B108</f>
        <v>16806800</v>
      </c>
      <c r="D19" s="31">
        <f>Прог!C108</f>
        <v>17760635</v>
      </c>
      <c r="E19" s="31">
        <f>Прог!D108</f>
        <v>990990</v>
      </c>
      <c r="F19" s="31">
        <f>Прог!E108</f>
        <v>1674416</v>
      </c>
      <c r="G19" s="31">
        <f>Прог!F108</f>
        <v>8048789</v>
      </c>
      <c r="H19" s="31">
        <f>Прог!G108</f>
        <v>17652652</v>
      </c>
      <c r="J19" s="63"/>
    </row>
    <row r="20" spans="1:10" ht="26.25" thickBot="1" x14ac:dyDescent="0.25">
      <c r="A20" s="18" t="s">
        <v>38</v>
      </c>
      <c r="B20" s="15" t="s">
        <v>39</v>
      </c>
      <c r="C20" s="31">
        <f>Прог!B125</f>
        <v>2887300</v>
      </c>
      <c r="D20" s="31">
        <f>Прог!C125</f>
        <v>2733431</v>
      </c>
      <c r="E20" s="31">
        <f>Прог!D125</f>
        <v>533844</v>
      </c>
      <c r="F20" s="31">
        <f>Прог!E125</f>
        <v>944761</v>
      </c>
      <c r="G20" s="31">
        <f>Прог!F125</f>
        <v>1397166</v>
      </c>
      <c r="H20" s="31">
        <f>Прог!G125</f>
        <v>2009626</v>
      </c>
      <c r="J20" s="63"/>
    </row>
    <row r="21" spans="1:10" ht="13.5" thickBot="1" x14ac:dyDescent="0.25">
      <c r="A21" s="19"/>
      <c r="B21" s="16"/>
      <c r="C21" s="6"/>
      <c r="D21" s="6"/>
      <c r="E21" s="6"/>
      <c r="F21" s="6"/>
      <c r="G21" s="6"/>
      <c r="H21" s="6"/>
      <c r="J21" s="63"/>
    </row>
    <row r="22" spans="1:10" ht="39" thickBot="1" x14ac:dyDescent="0.25">
      <c r="A22" s="17" t="s">
        <v>40</v>
      </c>
      <c r="B22" s="14" t="s">
        <v>41</v>
      </c>
      <c r="C22" s="7">
        <f>+C26+C27+C25+C24+C23</f>
        <v>97403100</v>
      </c>
      <c r="D22" s="7">
        <f t="shared" ref="D22:H22" si="1">+D26+D27+D25+D24+D23</f>
        <v>81493794</v>
      </c>
      <c r="E22" s="7">
        <f t="shared" si="1"/>
        <v>16578016</v>
      </c>
      <c r="F22" s="7">
        <f t="shared" si="1"/>
        <v>28981561</v>
      </c>
      <c r="G22" s="7">
        <f t="shared" si="1"/>
        <v>48236238</v>
      </c>
      <c r="H22" s="7">
        <f t="shared" si="1"/>
        <v>68966332</v>
      </c>
      <c r="J22" s="63"/>
    </row>
    <row r="23" spans="1:10" ht="39" thickBot="1" x14ac:dyDescent="0.25">
      <c r="A23" s="18" t="s">
        <v>42</v>
      </c>
      <c r="B23" s="15" t="s">
        <v>43</v>
      </c>
      <c r="C23" s="31">
        <f>Прог!B145</f>
        <v>18167100</v>
      </c>
      <c r="D23" s="31">
        <f>Прог!C145</f>
        <v>11844180</v>
      </c>
      <c r="E23" s="31">
        <f>Прог!D145</f>
        <v>1407505</v>
      </c>
      <c r="F23" s="31">
        <f>Прог!E145</f>
        <v>2218869</v>
      </c>
      <c r="G23" s="31">
        <f>Прог!F145</f>
        <v>2867065</v>
      </c>
      <c r="H23" s="31">
        <f>Прог!G145</f>
        <v>5881995</v>
      </c>
      <c r="J23" s="63"/>
    </row>
    <row r="24" spans="1:10" ht="26.25" thickBot="1" x14ac:dyDescent="0.25">
      <c r="A24" s="18" t="s">
        <v>44</v>
      </c>
      <c r="B24" s="15" t="s">
        <v>45</v>
      </c>
      <c r="C24" s="31">
        <f>Прог!B167</f>
        <v>10193400</v>
      </c>
      <c r="D24" s="31">
        <f>Прог!C167</f>
        <v>10464536</v>
      </c>
      <c r="E24" s="31">
        <f>Прог!D167</f>
        <v>2391992</v>
      </c>
      <c r="F24" s="31">
        <f>Прог!E167</f>
        <v>5693245</v>
      </c>
      <c r="G24" s="31">
        <f>Прог!F167</f>
        <v>6700384</v>
      </c>
      <c r="H24" s="31">
        <f>Прог!G167</f>
        <v>9704712</v>
      </c>
      <c r="J24" s="63"/>
    </row>
    <row r="25" spans="1:10" ht="26.25" thickBot="1" x14ac:dyDescent="0.25">
      <c r="A25" s="18" t="s">
        <v>46</v>
      </c>
      <c r="B25" s="15" t="s">
        <v>47</v>
      </c>
      <c r="C25" s="31">
        <f>Прог!B189</f>
        <v>4013400</v>
      </c>
      <c r="D25" s="31">
        <f>Прог!C189</f>
        <v>2491277</v>
      </c>
      <c r="E25" s="31">
        <f>Прог!D189</f>
        <v>629952</v>
      </c>
      <c r="F25" s="31">
        <f>Прог!E189</f>
        <v>1114275</v>
      </c>
      <c r="G25" s="31">
        <f>Прог!F189</f>
        <v>1564435</v>
      </c>
      <c r="H25" s="31">
        <f>Прог!G189</f>
        <v>2127909</v>
      </c>
      <c r="J25" s="63"/>
    </row>
    <row r="26" spans="1:10" ht="77.25" thickBot="1" x14ac:dyDescent="0.25">
      <c r="A26" s="18" t="s">
        <v>48</v>
      </c>
      <c r="B26" s="15" t="s">
        <v>49</v>
      </c>
      <c r="C26" s="31">
        <f>Прог!B211</f>
        <v>43219000</v>
      </c>
      <c r="D26" s="31">
        <f>Прог!C211</f>
        <v>30133018</v>
      </c>
      <c r="E26" s="31">
        <f>Прог!D211</f>
        <v>5899455</v>
      </c>
      <c r="F26" s="31">
        <f>Прог!E211</f>
        <v>11558378</v>
      </c>
      <c r="G26" s="31">
        <f>Прог!F211</f>
        <v>17075692</v>
      </c>
      <c r="H26" s="31">
        <f>Прог!G211</f>
        <v>25463001</v>
      </c>
      <c r="J26" s="63"/>
    </row>
    <row r="27" spans="1:10" ht="64.5" thickBot="1" x14ac:dyDescent="0.25">
      <c r="A27" s="18" t="s">
        <v>50</v>
      </c>
      <c r="B27" s="15" t="s">
        <v>51</v>
      </c>
      <c r="C27" s="31">
        <f>Прог!B234</f>
        <v>21810200</v>
      </c>
      <c r="D27" s="31">
        <f>Прог!C234</f>
        <v>26560783</v>
      </c>
      <c r="E27" s="31">
        <f>Прог!D234</f>
        <v>6249112</v>
      </c>
      <c r="F27" s="31">
        <f>Прог!E234</f>
        <v>8396794</v>
      </c>
      <c r="G27" s="31">
        <f>Прог!F234</f>
        <v>20028662</v>
      </c>
      <c r="H27" s="31">
        <f>Прог!G234</f>
        <v>25788715</v>
      </c>
      <c r="J27" s="63"/>
    </row>
    <row r="28" spans="1:10" ht="13.5" thickBot="1" x14ac:dyDescent="0.25">
      <c r="A28" s="19"/>
      <c r="B28" s="16"/>
      <c r="C28" s="6"/>
      <c r="D28" s="6"/>
      <c r="E28" s="6"/>
      <c r="F28" s="6"/>
      <c r="G28" s="6"/>
      <c r="H28" s="6"/>
      <c r="J28" s="63"/>
    </row>
    <row r="29" spans="1:10" ht="26.25" thickBot="1" x14ac:dyDescent="0.25">
      <c r="A29" s="17" t="s">
        <v>52</v>
      </c>
      <c r="B29" s="14" t="s">
        <v>17</v>
      </c>
      <c r="C29" s="31">
        <f>Прог!B254</f>
        <v>7266100</v>
      </c>
      <c r="D29" s="31">
        <f>Прог!C254</f>
        <v>7869137</v>
      </c>
      <c r="E29" s="31">
        <f>Прог!D254</f>
        <v>1951759</v>
      </c>
      <c r="F29" s="31">
        <f>Прог!E254</f>
        <v>3954092</v>
      </c>
      <c r="G29" s="31">
        <f>Прог!F254</f>
        <v>5462745</v>
      </c>
      <c r="H29" s="31">
        <f>Прог!G254</f>
        <v>7697958</v>
      </c>
      <c r="J29" s="63"/>
    </row>
    <row r="30" spans="1:10" ht="13.5" thickBot="1" x14ac:dyDescent="0.25">
      <c r="A30" s="17"/>
      <c r="B30" s="14" t="s">
        <v>18</v>
      </c>
      <c r="C30" s="35">
        <f>+C29+C22+C14</f>
        <v>808219600</v>
      </c>
      <c r="D30" s="35">
        <f t="shared" ref="D30:H30" si="2">+D29+D22+D14</f>
        <v>711878866</v>
      </c>
      <c r="E30" s="35">
        <f t="shared" si="2"/>
        <v>122537596</v>
      </c>
      <c r="F30" s="35">
        <f t="shared" si="2"/>
        <v>258590394</v>
      </c>
      <c r="G30" s="35">
        <f t="shared" si="2"/>
        <v>409320856</v>
      </c>
      <c r="H30" s="35">
        <f t="shared" si="2"/>
        <v>649402249.89999998</v>
      </c>
    </row>
    <row r="31" spans="1:10" ht="15.75" x14ac:dyDescent="0.2">
      <c r="A31" s="1"/>
    </row>
    <row r="32" spans="1:10" ht="12.75" customHeight="1" x14ac:dyDescent="0.2">
      <c r="A32" s="42" t="s">
        <v>96</v>
      </c>
      <c r="B32" s="42"/>
      <c r="C32" s="42"/>
      <c r="D32" s="42"/>
      <c r="E32" s="42"/>
      <c r="F32" s="42"/>
      <c r="G32" s="42"/>
      <c r="H32" s="42"/>
    </row>
    <row r="33" spans="1:8" s="23" customFormat="1" ht="24.75" customHeight="1" x14ac:dyDescent="0.2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56"/>
  <sheetViews>
    <sheetView tabSelected="1" topLeftCell="A238" zoomScale="115" zoomScaleNormal="115" workbookViewId="0">
      <selection activeCell="I267" sqref="I267"/>
    </sheetView>
  </sheetViews>
  <sheetFormatPr defaultRowHeight="12.75" x14ac:dyDescent="0.2"/>
  <cols>
    <col min="1" max="1" width="51.6640625" customWidth="1"/>
    <col min="2" max="3" width="12.5" customWidth="1"/>
    <col min="4" max="4" width="12.33203125" customWidth="1"/>
    <col min="5" max="6" width="13.6640625" customWidth="1"/>
    <col min="7" max="7" width="13.5" customWidth="1"/>
  </cols>
  <sheetData>
    <row r="3" spans="1:7" ht="15.75" x14ac:dyDescent="0.2">
      <c r="A3" s="46" t="s">
        <v>0</v>
      </c>
      <c r="B3" s="46"/>
      <c r="C3" s="46"/>
      <c r="D3" s="46"/>
      <c r="E3" s="46"/>
      <c r="F3" s="46"/>
      <c r="G3" s="46"/>
    </row>
    <row r="4" spans="1:7" ht="15.75" x14ac:dyDescent="0.2">
      <c r="A4" s="47" t="s">
        <v>104</v>
      </c>
      <c r="B4" s="47"/>
      <c r="C4" s="47"/>
      <c r="D4" s="47"/>
      <c r="E4" s="47"/>
      <c r="F4" s="47"/>
      <c r="G4" s="47"/>
    </row>
    <row r="5" spans="1:7" ht="13.5" thickBot="1" x14ac:dyDescent="0.25">
      <c r="A5" s="62" t="s">
        <v>1</v>
      </c>
      <c r="B5" s="62"/>
      <c r="C5" s="62"/>
      <c r="D5" s="62"/>
      <c r="E5" s="62"/>
      <c r="F5" s="62"/>
      <c r="G5" s="62"/>
    </row>
    <row r="6" spans="1:7" ht="13.5" thickBot="1" x14ac:dyDescent="0.25">
      <c r="A6" s="56" t="s">
        <v>53</v>
      </c>
      <c r="B6" s="57"/>
      <c r="C6" s="57"/>
      <c r="D6" s="57"/>
      <c r="E6" s="57"/>
      <c r="F6" s="57"/>
      <c r="G6" s="58"/>
    </row>
    <row r="7" spans="1:7" ht="12.75" customHeight="1" x14ac:dyDescent="0.2">
      <c r="A7" s="2" t="s">
        <v>2</v>
      </c>
      <c r="B7" s="59" t="s">
        <v>97</v>
      </c>
      <c r="C7" s="53" t="s">
        <v>98</v>
      </c>
      <c r="D7" s="26" t="s">
        <v>4</v>
      </c>
      <c r="E7" s="26" t="s">
        <v>4</v>
      </c>
      <c r="F7" s="26" t="s">
        <v>4</v>
      </c>
      <c r="G7" s="26" t="s">
        <v>4</v>
      </c>
    </row>
    <row r="8" spans="1:7" x14ac:dyDescent="0.2">
      <c r="A8" s="2" t="s">
        <v>3</v>
      </c>
      <c r="B8" s="60"/>
      <c r="C8" s="54"/>
      <c r="D8" s="27" t="s">
        <v>5</v>
      </c>
      <c r="E8" s="27" t="s">
        <v>5</v>
      </c>
      <c r="F8" s="27" t="s">
        <v>5</v>
      </c>
      <c r="G8" s="27" t="s">
        <v>5</v>
      </c>
    </row>
    <row r="9" spans="1:7" ht="41.25" customHeight="1" thickBot="1" x14ac:dyDescent="0.25">
      <c r="A9" s="3"/>
      <c r="B9" s="61"/>
      <c r="C9" s="55"/>
      <c r="D9" s="28" t="s">
        <v>92</v>
      </c>
      <c r="E9" s="29" t="s">
        <v>93</v>
      </c>
      <c r="F9" s="29" t="s">
        <v>94</v>
      </c>
      <c r="G9" s="29" t="s">
        <v>95</v>
      </c>
    </row>
    <row r="10" spans="1:7" ht="13.5" thickBot="1" x14ac:dyDescent="0.25">
      <c r="A10" s="25" t="s">
        <v>6</v>
      </c>
      <c r="B10" s="30">
        <f>+B12+B13+B14</f>
        <v>35325400</v>
      </c>
      <c r="C10" s="30">
        <f t="shared" ref="C10:G10" si="0">+C12+C13+C14</f>
        <v>70276563</v>
      </c>
      <c r="D10" s="30">
        <f t="shared" si="0"/>
        <v>10050967</v>
      </c>
      <c r="E10" s="30">
        <f t="shared" si="0"/>
        <v>23002114</v>
      </c>
      <c r="F10" s="30">
        <f t="shared" si="0"/>
        <v>40743935</v>
      </c>
      <c r="G10" s="30">
        <f t="shared" si="0"/>
        <v>65492654</v>
      </c>
    </row>
    <row r="11" spans="1:7" ht="13.5" thickBot="1" x14ac:dyDescent="0.25">
      <c r="A11" s="8" t="s">
        <v>7</v>
      </c>
      <c r="B11" s="31"/>
      <c r="C11" s="31"/>
      <c r="D11" s="31"/>
      <c r="E11" s="31"/>
      <c r="F11" s="31"/>
      <c r="G11" s="31"/>
    </row>
    <row r="12" spans="1:7" ht="13.5" thickBot="1" x14ac:dyDescent="0.25">
      <c r="A12" s="9" t="s">
        <v>8</v>
      </c>
      <c r="B12" s="31">
        <v>21879400</v>
      </c>
      <c r="C12" s="31">
        <v>21446552</v>
      </c>
      <c r="D12" s="31">
        <v>3575407</v>
      </c>
      <c r="E12" s="31">
        <v>8132023</v>
      </c>
      <c r="F12" s="31">
        <v>14755856</v>
      </c>
      <c r="G12" s="31">
        <v>19333075</v>
      </c>
    </row>
    <row r="13" spans="1:7" ht="13.5" thickBot="1" x14ac:dyDescent="0.25">
      <c r="A13" s="9" t="s">
        <v>9</v>
      </c>
      <c r="B13" s="31">
        <v>5366000</v>
      </c>
      <c r="C13" s="31">
        <v>16324256</v>
      </c>
      <c r="D13" s="31">
        <v>879944</v>
      </c>
      <c r="E13" s="31">
        <v>5454987</v>
      </c>
      <c r="F13" s="31">
        <v>6287310</v>
      </c>
      <c r="G13" s="31">
        <v>14784317</v>
      </c>
    </row>
    <row r="14" spans="1:7" ht="13.5" thickBot="1" x14ac:dyDescent="0.25">
      <c r="A14" s="9" t="s">
        <v>10</v>
      </c>
      <c r="B14" s="31">
        <v>8080000</v>
      </c>
      <c r="C14" s="31">
        <v>32505755</v>
      </c>
      <c r="D14" s="31">
        <v>5595616</v>
      </c>
      <c r="E14" s="31">
        <v>9415104</v>
      </c>
      <c r="F14" s="31">
        <v>19700769</v>
      </c>
      <c r="G14" s="31">
        <v>31375262</v>
      </c>
    </row>
    <row r="15" spans="1:7" ht="13.5" thickBot="1" x14ac:dyDescent="0.25">
      <c r="A15" s="8"/>
      <c r="B15" s="31"/>
      <c r="C15" s="31"/>
      <c r="D15" s="31"/>
      <c r="E15" s="31"/>
      <c r="F15" s="31"/>
      <c r="G15" s="31"/>
    </row>
    <row r="16" spans="1:7" s="22" customFormat="1" ht="26.25" thickBot="1" x14ac:dyDescent="0.25">
      <c r="A16" s="25" t="s">
        <v>11</v>
      </c>
      <c r="B16" s="30">
        <f>+SUM(B17:B24)</f>
        <v>91116000</v>
      </c>
      <c r="C16" s="30">
        <f>+SUM(C17:C24)</f>
        <v>2069181</v>
      </c>
      <c r="D16" s="30">
        <f t="shared" ref="D16:G16" si="1">+SUM(D17:D24)</f>
        <v>1500</v>
      </c>
      <c r="E16" s="30">
        <f t="shared" si="1"/>
        <v>131811</v>
      </c>
      <c r="F16" s="30">
        <f t="shared" si="1"/>
        <v>133311</v>
      </c>
      <c r="G16" s="30">
        <f t="shared" si="1"/>
        <v>478168</v>
      </c>
    </row>
    <row r="17" spans="1:7" ht="13.5" thickBot="1" x14ac:dyDescent="0.25">
      <c r="A17" s="8" t="s">
        <v>19</v>
      </c>
      <c r="B17" s="31"/>
      <c r="C17" s="31"/>
      <c r="D17" s="31"/>
      <c r="E17" s="31"/>
      <c r="F17" s="31"/>
      <c r="G17" s="31"/>
    </row>
    <row r="18" spans="1:7" ht="51.75" thickBot="1" x14ac:dyDescent="0.25">
      <c r="A18" s="33" t="s">
        <v>67</v>
      </c>
      <c r="B18" s="34">
        <f>91100000-B19-B20</f>
        <v>76000000</v>
      </c>
      <c r="C18" s="34">
        <f>2036021-C19-C20</f>
        <v>615612</v>
      </c>
      <c r="D18" s="31"/>
      <c r="E18" s="31"/>
      <c r="F18" s="31"/>
      <c r="G18" s="31"/>
    </row>
    <row r="19" spans="1:7" ht="51.75" thickBot="1" x14ac:dyDescent="0.25">
      <c r="A19" s="33" t="s">
        <v>68</v>
      </c>
      <c r="B19" s="34">
        <v>14700000</v>
      </c>
      <c r="C19" s="34">
        <v>1010487</v>
      </c>
      <c r="D19" s="31"/>
      <c r="E19" s="31"/>
      <c r="F19" s="31"/>
      <c r="G19" s="31"/>
    </row>
    <row r="20" spans="1:7" ht="39" thickBot="1" x14ac:dyDescent="0.25">
      <c r="A20" s="33" t="s">
        <v>69</v>
      </c>
      <c r="B20" s="34">
        <v>400000</v>
      </c>
      <c r="C20" s="34">
        <v>409922</v>
      </c>
      <c r="D20" s="31"/>
      <c r="E20" s="31">
        <v>125211</v>
      </c>
      <c r="F20" s="31">
        <v>125211</v>
      </c>
      <c r="G20" s="31">
        <v>444208</v>
      </c>
    </row>
    <row r="21" spans="1:7" ht="26.25" thickBot="1" x14ac:dyDescent="0.25">
      <c r="A21" s="33" t="s">
        <v>70</v>
      </c>
      <c r="B21" s="34">
        <v>6000</v>
      </c>
      <c r="C21" s="34">
        <v>6000</v>
      </c>
      <c r="D21" s="31">
        <v>1500</v>
      </c>
      <c r="E21" s="31">
        <v>3000</v>
      </c>
      <c r="F21" s="31">
        <v>4500</v>
      </c>
      <c r="G21" s="31">
        <v>6000</v>
      </c>
    </row>
    <row r="22" spans="1:7" ht="26.25" thickBot="1" x14ac:dyDescent="0.25">
      <c r="A22" s="33" t="s">
        <v>71</v>
      </c>
      <c r="B22" s="34">
        <v>10000</v>
      </c>
      <c r="C22" s="34">
        <v>10000</v>
      </c>
      <c r="D22" s="31"/>
      <c r="E22" s="31">
        <v>3600</v>
      </c>
      <c r="F22" s="31">
        <v>3600</v>
      </c>
      <c r="G22" s="31">
        <v>10800</v>
      </c>
    </row>
    <row r="23" spans="1:7" ht="13.5" thickBot="1" x14ac:dyDescent="0.25">
      <c r="A23" s="33" t="s">
        <v>105</v>
      </c>
      <c r="B23" s="34"/>
      <c r="C23" s="34">
        <v>10800</v>
      </c>
      <c r="D23" s="31"/>
      <c r="E23" s="31"/>
      <c r="F23" s="31"/>
      <c r="G23" s="31">
        <v>10800</v>
      </c>
    </row>
    <row r="24" spans="1:7" ht="26.25" thickBot="1" x14ac:dyDescent="0.25">
      <c r="A24" s="33" t="s">
        <v>106</v>
      </c>
      <c r="B24" s="31"/>
      <c r="C24" s="34">
        <v>6360</v>
      </c>
      <c r="D24" s="31"/>
      <c r="E24" s="31"/>
      <c r="F24" s="31"/>
      <c r="G24" s="31">
        <v>6360</v>
      </c>
    </row>
    <row r="25" spans="1:7" ht="13.5" thickBot="1" x14ac:dyDescent="0.25">
      <c r="A25" s="25" t="s">
        <v>13</v>
      </c>
      <c r="B25" s="30">
        <f t="shared" ref="B25:G25" si="2">+B16+B10</f>
        <v>126441400</v>
      </c>
      <c r="C25" s="30">
        <f t="shared" si="2"/>
        <v>72345744</v>
      </c>
      <c r="D25" s="30">
        <f t="shared" si="2"/>
        <v>10052467</v>
      </c>
      <c r="E25" s="30">
        <f t="shared" si="2"/>
        <v>23133925</v>
      </c>
      <c r="F25" s="30">
        <f t="shared" si="2"/>
        <v>40877246</v>
      </c>
      <c r="G25" s="30">
        <f t="shared" si="2"/>
        <v>65970822</v>
      </c>
    </row>
    <row r="26" spans="1:7" ht="13.5" thickBot="1" x14ac:dyDescent="0.25">
      <c r="A26" s="8"/>
      <c r="B26" s="31"/>
      <c r="C26" s="31"/>
      <c r="D26" s="31"/>
      <c r="E26" s="31"/>
      <c r="F26" s="31"/>
      <c r="G26" s="31"/>
    </row>
    <row r="27" spans="1:7" ht="13.5" thickBot="1" x14ac:dyDescent="0.25">
      <c r="A27" s="8" t="s">
        <v>14</v>
      </c>
      <c r="B27" s="32">
        <v>644</v>
      </c>
      <c r="C27" s="32">
        <v>640</v>
      </c>
      <c r="D27" s="32">
        <v>547</v>
      </c>
      <c r="E27" s="32">
        <v>530</v>
      </c>
      <c r="F27" s="32">
        <v>520</v>
      </c>
      <c r="G27" s="32">
        <v>525</v>
      </c>
    </row>
    <row r="28" spans="1:7" ht="15.75" x14ac:dyDescent="0.2">
      <c r="A28" s="10"/>
    </row>
    <row r="29" spans="1:7" ht="13.5" thickBot="1" x14ac:dyDescent="0.25"/>
    <row r="30" spans="1:7" ht="13.5" thickBot="1" x14ac:dyDescent="0.25">
      <c r="A30" s="56" t="s">
        <v>54</v>
      </c>
      <c r="B30" s="57"/>
      <c r="C30" s="57"/>
      <c r="D30" s="57"/>
      <c r="E30" s="57"/>
      <c r="F30" s="57"/>
      <c r="G30" s="58"/>
    </row>
    <row r="31" spans="1:7" ht="12.75" customHeight="1" x14ac:dyDescent="0.2">
      <c r="A31" s="39" t="s">
        <v>2</v>
      </c>
      <c r="B31" s="59" t="s">
        <v>97</v>
      </c>
      <c r="C31" s="53" t="s">
        <v>98</v>
      </c>
      <c r="D31" s="26" t="s">
        <v>4</v>
      </c>
      <c r="E31" s="26" t="s">
        <v>4</v>
      </c>
      <c r="F31" s="26" t="s">
        <v>4</v>
      </c>
      <c r="G31" s="26" t="s">
        <v>4</v>
      </c>
    </row>
    <row r="32" spans="1:7" x14ac:dyDescent="0.2">
      <c r="A32" s="39" t="s">
        <v>3</v>
      </c>
      <c r="B32" s="60"/>
      <c r="C32" s="54"/>
      <c r="D32" s="27" t="s">
        <v>5</v>
      </c>
      <c r="E32" s="27" t="s">
        <v>5</v>
      </c>
      <c r="F32" s="27" t="s">
        <v>5</v>
      </c>
      <c r="G32" s="27" t="s">
        <v>5</v>
      </c>
    </row>
    <row r="33" spans="1:7" ht="41.25" customHeight="1" thickBot="1" x14ac:dyDescent="0.25">
      <c r="A33" s="3"/>
      <c r="B33" s="61"/>
      <c r="C33" s="55"/>
      <c r="D33" s="28" t="s">
        <v>92</v>
      </c>
      <c r="E33" s="29" t="s">
        <v>93</v>
      </c>
      <c r="F33" s="29" t="s">
        <v>94</v>
      </c>
      <c r="G33" s="29" t="s">
        <v>95</v>
      </c>
    </row>
    <row r="34" spans="1:7" ht="13.5" thickBot="1" x14ac:dyDescent="0.25">
      <c r="A34" s="36" t="s">
        <v>6</v>
      </c>
      <c r="B34" s="30">
        <f>+B36+B37+B38</f>
        <v>77894000</v>
      </c>
      <c r="C34" s="30">
        <f t="shared" ref="C34:G34" si="3">+C36+C37+C38</f>
        <v>54940068</v>
      </c>
      <c r="D34" s="30">
        <f t="shared" si="3"/>
        <v>8666201</v>
      </c>
      <c r="E34" s="30">
        <f t="shared" si="3"/>
        <v>19288470</v>
      </c>
      <c r="F34" s="30">
        <f t="shared" si="3"/>
        <v>29434545</v>
      </c>
      <c r="G34" s="30">
        <f t="shared" si="3"/>
        <v>50670071</v>
      </c>
    </row>
    <row r="35" spans="1:7" ht="13.5" thickBot="1" x14ac:dyDescent="0.25">
      <c r="A35" s="37" t="s">
        <v>7</v>
      </c>
      <c r="B35" s="31"/>
      <c r="C35" s="31"/>
      <c r="D35" s="31"/>
      <c r="E35" s="31"/>
      <c r="F35" s="31"/>
      <c r="G35" s="31"/>
    </row>
    <row r="36" spans="1:7" ht="13.5" thickBot="1" x14ac:dyDescent="0.25">
      <c r="A36" s="38" t="s">
        <v>8</v>
      </c>
      <c r="B36" s="31">
        <v>73430000</v>
      </c>
      <c r="C36" s="31">
        <v>39535122</v>
      </c>
      <c r="D36" s="31">
        <v>8065284</v>
      </c>
      <c r="E36" s="31">
        <v>17339856</v>
      </c>
      <c r="F36" s="31">
        <v>26237238</v>
      </c>
      <c r="G36" s="31">
        <v>38182981</v>
      </c>
    </row>
    <row r="37" spans="1:7" ht="13.5" thickBot="1" x14ac:dyDescent="0.25">
      <c r="A37" s="38" t="s">
        <v>9</v>
      </c>
      <c r="B37" s="31">
        <v>4464000</v>
      </c>
      <c r="C37" s="31">
        <v>8038496</v>
      </c>
      <c r="D37" s="31">
        <v>574324</v>
      </c>
      <c r="E37" s="31">
        <v>1854741</v>
      </c>
      <c r="F37" s="31">
        <v>2970842</v>
      </c>
      <c r="G37" s="31">
        <v>5624705</v>
      </c>
    </row>
    <row r="38" spans="1:7" ht="13.5" thickBot="1" x14ac:dyDescent="0.25">
      <c r="A38" s="38" t="s">
        <v>10</v>
      </c>
      <c r="B38" s="31">
        <v>0</v>
      </c>
      <c r="C38" s="31">
        <v>7366450</v>
      </c>
      <c r="D38" s="31">
        <v>26593</v>
      </c>
      <c r="E38" s="31">
        <v>93873</v>
      </c>
      <c r="F38" s="31">
        <v>226465</v>
      </c>
      <c r="G38" s="31">
        <v>6862385</v>
      </c>
    </row>
    <row r="39" spans="1:7" ht="13.5" thickBot="1" x14ac:dyDescent="0.25">
      <c r="A39" s="37"/>
      <c r="B39" s="31"/>
      <c r="C39" s="31"/>
      <c r="D39" s="31"/>
      <c r="E39" s="31"/>
      <c r="F39" s="31"/>
      <c r="G39" s="31"/>
    </row>
    <row r="40" spans="1:7" ht="26.25" customHeight="1" thickBot="1" x14ac:dyDescent="0.25">
      <c r="A40" s="36" t="s">
        <v>11</v>
      </c>
      <c r="B40" s="30">
        <f>+SUM(B41:B46)</f>
        <v>48835800</v>
      </c>
      <c r="C40" s="30">
        <f t="shared" ref="C40:G40" si="4">+SUM(C41:C46)</f>
        <v>16059165</v>
      </c>
      <c r="D40" s="30">
        <f t="shared" si="4"/>
        <v>2667012</v>
      </c>
      <c r="E40" s="30">
        <f t="shared" si="4"/>
        <v>5913101</v>
      </c>
      <c r="F40" s="30">
        <f t="shared" si="4"/>
        <v>6416892</v>
      </c>
      <c r="G40" s="30">
        <f t="shared" si="4"/>
        <v>10757919</v>
      </c>
    </row>
    <row r="41" spans="1:7" ht="13.5" thickBot="1" x14ac:dyDescent="0.25">
      <c r="A41" s="37" t="s">
        <v>19</v>
      </c>
      <c r="B41" s="31"/>
      <c r="C41" s="31"/>
      <c r="D41" s="31"/>
      <c r="E41" s="31"/>
      <c r="F41" s="31"/>
      <c r="G41" s="31"/>
    </row>
    <row r="42" spans="1:7" ht="39" thickBot="1" x14ac:dyDescent="0.25">
      <c r="A42" s="40" t="s">
        <v>72</v>
      </c>
      <c r="B42" s="31">
        <v>35100000</v>
      </c>
      <c r="C42" s="31">
        <f>974017-C43</f>
        <v>959751</v>
      </c>
      <c r="D42" s="31">
        <v>353068</v>
      </c>
      <c r="E42" s="31"/>
      <c r="F42" s="31"/>
      <c r="G42" s="31">
        <v>620949</v>
      </c>
    </row>
    <row r="43" spans="1:7" ht="39" thickBot="1" x14ac:dyDescent="0.25">
      <c r="A43" s="40" t="s">
        <v>73</v>
      </c>
      <c r="B43" s="31">
        <v>1100000</v>
      </c>
      <c r="C43" s="31">
        <v>14266</v>
      </c>
      <c r="D43" s="31"/>
      <c r="E43" s="31"/>
      <c r="F43" s="31"/>
      <c r="G43" s="31"/>
    </row>
    <row r="44" spans="1:7" ht="26.25" thickBot="1" x14ac:dyDescent="0.25">
      <c r="A44" s="40" t="s">
        <v>74</v>
      </c>
      <c r="B44" s="31">
        <v>12635800</v>
      </c>
      <c r="C44" s="31">
        <v>15083648</v>
      </c>
      <c r="D44" s="31">
        <v>2312444</v>
      </c>
      <c r="E44" s="31">
        <v>5911601</v>
      </c>
      <c r="F44" s="31">
        <v>6415392</v>
      </c>
      <c r="G44" s="31">
        <v>10135470</v>
      </c>
    </row>
    <row r="45" spans="1:7" ht="39" thickBot="1" x14ac:dyDescent="0.25">
      <c r="A45" s="40" t="s">
        <v>107</v>
      </c>
      <c r="B45" s="31"/>
      <c r="C45" s="31">
        <v>1500</v>
      </c>
      <c r="D45" s="31">
        <v>1500</v>
      </c>
      <c r="E45" s="31">
        <v>1500</v>
      </c>
      <c r="F45" s="31">
        <v>1500</v>
      </c>
      <c r="G45" s="31">
        <v>1500</v>
      </c>
    </row>
    <row r="46" spans="1:7" ht="13.5" thickBot="1" x14ac:dyDescent="0.25">
      <c r="A46" s="37"/>
      <c r="B46" s="31"/>
      <c r="C46" s="31"/>
      <c r="D46" s="31"/>
      <c r="E46" s="31"/>
      <c r="F46" s="31"/>
      <c r="G46" s="31"/>
    </row>
    <row r="47" spans="1:7" ht="13.5" thickBot="1" x14ac:dyDescent="0.25">
      <c r="A47" s="36" t="s">
        <v>13</v>
      </c>
      <c r="B47" s="30">
        <f>+B40+B34</f>
        <v>126729800</v>
      </c>
      <c r="C47" s="30">
        <f t="shared" ref="C47:G47" si="5">+C40+C34</f>
        <v>70999233</v>
      </c>
      <c r="D47" s="30">
        <f t="shared" si="5"/>
        <v>11333213</v>
      </c>
      <c r="E47" s="30">
        <f t="shared" si="5"/>
        <v>25201571</v>
      </c>
      <c r="F47" s="30">
        <f t="shared" si="5"/>
        <v>35851437</v>
      </c>
      <c r="G47" s="30">
        <f t="shared" si="5"/>
        <v>61427990</v>
      </c>
    </row>
    <row r="48" spans="1:7" ht="13.5" thickBot="1" x14ac:dyDescent="0.25">
      <c r="A48" s="37"/>
      <c r="B48" s="31"/>
      <c r="C48" s="31"/>
      <c r="D48" s="31"/>
      <c r="E48" s="31"/>
      <c r="F48" s="31"/>
      <c r="G48" s="31"/>
    </row>
    <row r="49" spans="1:7" ht="13.5" thickBot="1" x14ac:dyDescent="0.25">
      <c r="A49" s="37" t="s">
        <v>14</v>
      </c>
      <c r="B49" s="32">
        <v>1342</v>
      </c>
      <c r="C49" s="32">
        <v>1340</v>
      </c>
      <c r="D49" s="32">
        <v>1296</v>
      </c>
      <c r="E49" s="32">
        <v>1303</v>
      </c>
      <c r="F49" s="32">
        <v>1295</v>
      </c>
      <c r="G49" s="32">
        <v>1365</v>
      </c>
    </row>
    <row r="50" spans="1:7" ht="15.75" x14ac:dyDescent="0.2">
      <c r="A50" s="10"/>
    </row>
    <row r="51" spans="1:7" ht="13.5" thickBot="1" x14ac:dyDescent="0.25"/>
    <row r="52" spans="1:7" ht="13.5" thickBot="1" x14ac:dyDescent="0.25">
      <c r="A52" s="56" t="s">
        <v>55</v>
      </c>
      <c r="B52" s="57"/>
      <c r="C52" s="57"/>
      <c r="D52" s="57"/>
      <c r="E52" s="57"/>
      <c r="F52" s="57"/>
      <c r="G52" s="58"/>
    </row>
    <row r="53" spans="1:7" ht="12.75" customHeight="1" x14ac:dyDescent="0.2">
      <c r="A53" s="39" t="s">
        <v>2</v>
      </c>
      <c r="B53" s="59" t="s">
        <v>97</v>
      </c>
      <c r="C53" s="53" t="s">
        <v>98</v>
      </c>
      <c r="D53" s="26" t="s">
        <v>4</v>
      </c>
      <c r="E53" s="26" t="s">
        <v>4</v>
      </c>
      <c r="F53" s="26" t="s">
        <v>4</v>
      </c>
      <c r="G53" s="26" t="s">
        <v>4</v>
      </c>
    </row>
    <row r="54" spans="1:7" x14ac:dyDescent="0.2">
      <c r="A54" s="39" t="s">
        <v>3</v>
      </c>
      <c r="B54" s="60"/>
      <c r="C54" s="54"/>
      <c r="D54" s="27" t="s">
        <v>5</v>
      </c>
      <c r="E54" s="27" t="s">
        <v>5</v>
      </c>
      <c r="F54" s="27" t="s">
        <v>5</v>
      </c>
      <c r="G54" s="27" t="s">
        <v>5</v>
      </c>
    </row>
    <row r="55" spans="1:7" ht="41.25" customHeight="1" thickBot="1" x14ac:dyDescent="0.25">
      <c r="A55" s="3"/>
      <c r="B55" s="61"/>
      <c r="C55" s="55"/>
      <c r="D55" s="28" t="s">
        <v>92</v>
      </c>
      <c r="E55" s="29" t="s">
        <v>93</v>
      </c>
      <c r="F55" s="29" t="s">
        <v>94</v>
      </c>
      <c r="G55" s="29" t="s">
        <v>95</v>
      </c>
    </row>
    <row r="56" spans="1:7" ht="13.5" thickBot="1" x14ac:dyDescent="0.25">
      <c r="A56" s="25" t="s">
        <v>6</v>
      </c>
      <c r="B56" s="30">
        <f>+B58+B59+B60</f>
        <v>399450000</v>
      </c>
      <c r="C56" s="30">
        <f t="shared" ref="C56:G56" si="6">+C58+C59+C60</f>
        <v>446639062</v>
      </c>
      <c r="D56" s="30">
        <f t="shared" si="6"/>
        <v>78174242</v>
      </c>
      <c r="E56" s="30">
        <f t="shared" si="6"/>
        <v>168848884</v>
      </c>
      <c r="F56" s="30">
        <f t="shared" si="6"/>
        <v>261347159</v>
      </c>
      <c r="G56" s="30">
        <f t="shared" si="6"/>
        <v>414612805</v>
      </c>
    </row>
    <row r="57" spans="1:7" ht="13.5" thickBot="1" x14ac:dyDescent="0.25">
      <c r="A57" s="8" t="s">
        <v>7</v>
      </c>
      <c r="B57" s="31"/>
      <c r="C57" s="31"/>
      <c r="D57" s="31"/>
      <c r="E57" s="31"/>
      <c r="F57" s="31"/>
      <c r="G57" s="31"/>
    </row>
    <row r="58" spans="1:7" ht="13.5" thickBot="1" x14ac:dyDescent="0.25">
      <c r="A58" s="9" t="s">
        <v>8</v>
      </c>
      <c r="B58" s="31">
        <v>358779900</v>
      </c>
      <c r="C58" s="31">
        <v>333422870</v>
      </c>
      <c r="D58" s="31">
        <v>70311382</v>
      </c>
      <c r="E58" s="31">
        <v>147453408</v>
      </c>
      <c r="F58" s="31">
        <v>223401353</v>
      </c>
      <c r="G58" s="31">
        <v>325255964</v>
      </c>
    </row>
    <row r="59" spans="1:7" ht="13.5" thickBot="1" x14ac:dyDescent="0.25">
      <c r="A59" s="9" t="s">
        <v>9</v>
      </c>
      <c r="B59" s="31">
        <v>37915100</v>
      </c>
      <c r="C59" s="31">
        <v>78986164</v>
      </c>
      <c r="D59" s="31">
        <v>6548253</v>
      </c>
      <c r="E59" s="31">
        <v>16301577</v>
      </c>
      <c r="F59" s="31">
        <v>27992623</v>
      </c>
      <c r="G59" s="31">
        <v>61654400</v>
      </c>
    </row>
    <row r="60" spans="1:7" ht="13.5" thickBot="1" x14ac:dyDescent="0.25">
      <c r="A60" s="9" t="s">
        <v>10</v>
      </c>
      <c r="B60" s="31">
        <v>2755000</v>
      </c>
      <c r="C60" s="31">
        <v>34230028</v>
      </c>
      <c r="D60" s="31">
        <v>1314607</v>
      </c>
      <c r="E60" s="31">
        <v>5093899</v>
      </c>
      <c r="F60" s="31">
        <v>9953183</v>
      </c>
      <c r="G60" s="31">
        <v>27702441</v>
      </c>
    </row>
    <row r="61" spans="1:7" ht="13.5" thickBot="1" x14ac:dyDescent="0.25">
      <c r="A61" s="8"/>
      <c r="B61" s="31"/>
      <c r="C61" s="31"/>
      <c r="D61" s="31"/>
      <c r="E61" s="31"/>
      <c r="F61" s="31"/>
      <c r="G61" s="31"/>
    </row>
    <row r="62" spans="1:7" ht="26.25" customHeight="1" thickBot="1" x14ac:dyDescent="0.25">
      <c r="A62" s="25" t="s">
        <v>11</v>
      </c>
      <c r="B62" s="30">
        <f>+SUM(B63:B67)</f>
        <v>22000000</v>
      </c>
      <c r="C62" s="30">
        <f>+SUM(C63:C67)</f>
        <v>4071495</v>
      </c>
      <c r="D62" s="30">
        <f t="shared" ref="D62:G62" si="7">+SUM(D63:D67)</f>
        <v>992558</v>
      </c>
      <c r="E62" s="30">
        <f t="shared" si="7"/>
        <v>1985114</v>
      </c>
      <c r="F62" s="30">
        <f t="shared" si="7"/>
        <v>2977670</v>
      </c>
      <c r="G62" s="30">
        <f t="shared" si="7"/>
        <v>4071008</v>
      </c>
    </row>
    <row r="63" spans="1:7" ht="13.5" thickBot="1" x14ac:dyDescent="0.25">
      <c r="A63" s="8" t="s">
        <v>19</v>
      </c>
      <c r="B63" s="31"/>
      <c r="C63" s="31"/>
      <c r="D63" s="31"/>
      <c r="E63" s="31"/>
      <c r="F63" s="31"/>
      <c r="G63" s="31"/>
    </row>
    <row r="64" spans="1:7" ht="26.25" thickBot="1" x14ac:dyDescent="0.25">
      <c r="A64" s="41" t="s">
        <v>75</v>
      </c>
      <c r="B64" s="31">
        <v>22000000</v>
      </c>
      <c r="C64" s="31">
        <v>0</v>
      </c>
      <c r="D64" s="31">
        <v>0</v>
      </c>
      <c r="E64" s="31"/>
      <c r="F64" s="31"/>
      <c r="G64" s="31"/>
    </row>
    <row r="65" spans="1:7" ht="13.5" thickBot="1" x14ac:dyDescent="0.25">
      <c r="A65" s="41" t="s">
        <v>99</v>
      </c>
      <c r="B65" s="31"/>
      <c r="C65" s="31">
        <f>4017846-C67</f>
        <v>3970713</v>
      </c>
      <c r="D65" s="31">
        <v>992558</v>
      </c>
      <c r="E65" s="31">
        <v>1985114</v>
      </c>
      <c r="F65" s="31">
        <v>2977670</v>
      </c>
      <c r="G65" s="31">
        <v>3970226</v>
      </c>
    </row>
    <row r="66" spans="1:7" ht="13.5" thickBot="1" x14ac:dyDescent="0.25">
      <c r="A66" s="41" t="s">
        <v>101</v>
      </c>
      <c r="B66" s="31"/>
      <c r="C66" s="31">
        <v>53649</v>
      </c>
      <c r="D66" s="31"/>
      <c r="E66" s="31"/>
      <c r="F66" s="31"/>
      <c r="G66" s="31">
        <v>53649</v>
      </c>
    </row>
    <row r="67" spans="1:7" ht="13.5" thickBot="1" x14ac:dyDescent="0.25">
      <c r="A67" s="41" t="s">
        <v>110</v>
      </c>
      <c r="B67" s="31"/>
      <c r="C67" s="31">
        <v>47133</v>
      </c>
      <c r="D67" s="31"/>
      <c r="E67" s="31"/>
      <c r="F67" s="31"/>
      <c r="G67" s="31">
        <v>47133</v>
      </c>
    </row>
    <row r="68" spans="1:7" ht="13.5" thickBot="1" x14ac:dyDescent="0.25">
      <c r="A68" s="25" t="s">
        <v>13</v>
      </c>
      <c r="B68" s="30">
        <f>+B62+B56</f>
        <v>421450000</v>
      </c>
      <c r="C68" s="30">
        <f t="shared" ref="C68:G68" si="8">+C62+C56</f>
        <v>450710557</v>
      </c>
      <c r="D68" s="30">
        <f t="shared" si="8"/>
        <v>79166800</v>
      </c>
      <c r="E68" s="30">
        <f t="shared" si="8"/>
        <v>170833998</v>
      </c>
      <c r="F68" s="30">
        <f t="shared" si="8"/>
        <v>264324829</v>
      </c>
      <c r="G68" s="30">
        <f t="shared" si="8"/>
        <v>418683813</v>
      </c>
    </row>
    <row r="69" spans="1:7" ht="13.5" thickBot="1" x14ac:dyDescent="0.25">
      <c r="A69" s="8"/>
      <c r="B69" s="31"/>
      <c r="C69" s="31"/>
      <c r="D69" s="31"/>
      <c r="E69" s="31"/>
      <c r="F69" s="31"/>
      <c r="G69" s="31"/>
    </row>
    <row r="70" spans="1:7" ht="13.5" thickBot="1" x14ac:dyDescent="0.25">
      <c r="A70" s="8" t="s">
        <v>14</v>
      </c>
      <c r="B70" s="32">
        <v>11236</v>
      </c>
      <c r="C70" s="32">
        <v>11621</v>
      </c>
      <c r="D70" s="32">
        <v>11130</v>
      </c>
      <c r="E70" s="32">
        <v>11086</v>
      </c>
      <c r="F70" s="32">
        <v>11143</v>
      </c>
      <c r="G70" s="32">
        <v>11286</v>
      </c>
    </row>
    <row r="71" spans="1:7" ht="15.75" x14ac:dyDescent="0.2">
      <c r="A71" s="10"/>
    </row>
    <row r="72" spans="1:7" ht="13.5" thickBot="1" x14ac:dyDescent="0.25"/>
    <row r="73" spans="1:7" ht="13.5" thickBot="1" x14ac:dyDescent="0.25">
      <c r="A73" s="56" t="s">
        <v>56</v>
      </c>
      <c r="B73" s="57"/>
      <c r="C73" s="57"/>
      <c r="D73" s="57"/>
      <c r="E73" s="57"/>
      <c r="F73" s="57"/>
      <c r="G73" s="58"/>
    </row>
    <row r="74" spans="1:7" ht="12.75" customHeight="1" x14ac:dyDescent="0.2">
      <c r="A74" s="39" t="s">
        <v>2</v>
      </c>
      <c r="B74" s="59" t="s">
        <v>97</v>
      </c>
      <c r="C74" s="53" t="s">
        <v>98</v>
      </c>
      <c r="D74" s="26" t="s">
        <v>4</v>
      </c>
      <c r="E74" s="26" t="s">
        <v>4</v>
      </c>
      <c r="F74" s="26" t="s">
        <v>4</v>
      </c>
      <c r="G74" s="26" t="s">
        <v>4</v>
      </c>
    </row>
    <row r="75" spans="1:7" x14ac:dyDescent="0.2">
      <c r="A75" s="39" t="s">
        <v>3</v>
      </c>
      <c r="B75" s="60"/>
      <c r="C75" s="54"/>
      <c r="D75" s="27" t="s">
        <v>5</v>
      </c>
      <c r="E75" s="27" t="s">
        <v>5</v>
      </c>
      <c r="F75" s="27" t="s">
        <v>5</v>
      </c>
      <c r="G75" s="27" t="s">
        <v>5</v>
      </c>
    </row>
    <row r="76" spans="1:7" ht="41.25" customHeight="1" thickBot="1" x14ac:dyDescent="0.25">
      <c r="A76" s="3"/>
      <c r="B76" s="61"/>
      <c r="C76" s="55"/>
      <c r="D76" s="28" t="s">
        <v>92</v>
      </c>
      <c r="E76" s="29" t="s">
        <v>93</v>
      </c>
      <c r="F76" s="29" t="s">
        <v>94</v>
      </c>
      <c r="G76" s="29" t="s">
        <v>95</v>
      </c>
    </row>
    <row r="77" spans="1:7" ht="13.5" thickBot="1" x14ac:dyDescent="0.25">
      <c r="A77" s="25" t="s">
        <v>6</v>
      </c>
      <c r="B77" s="30">
        <f>+B79+B80+B81</f>
        <v>9235100</v>
      </c>
      <c r="C77" s="30">
        <f t="shared" ref="C77:G77" si="9">+C79+C80+C81</f>
        <v>7785330</v>
      </c>
      <c r="D77" s="30">
        <f t="shared" si="9"/>
        <v>1930282</v>
      </c>
      <c r="E77" s="30">
        <f t="shared" si="9"/>
        <v>3799925</v>
      </c>
      <c r="F77" s="30">
        <f t="shared" si="9"/>
        <v>5042351</v>
      </c>
      <c r="G77" s="30">
        <f t="shared" si="9"/>
        <v>6820191.9000000004</v>
      </c>
    </row>
    <row r="78" spans="1:7" ht="13.5" thickBot="1" x14ac:dyDescent="0.25">
      <c r="A78" s="8" t="s">
        <v>7</v>
      </c>
      <c r="B78" s="31"/>
      <c r="C78" s="31"/>
      <c r="D78" s="31"/>
      <c r="E78" s="31"/>
      <c r="F78" s="31"/>
      <c r="G78" s="31"/>
    </row>
    <row r="79" spans="1:7" ht="13.5" thickBot="1" x14ac:dyDescent="0.25">
      <c r="A79" s="9" t="s">
        <v>8</v>
      </c>
      <c r="B79" s="31">
        <v>3483800</v>
      </c>
      <c r="C79" s="31">
        <v>3505372</v>
      </c>
      <c r="D79" s="31">
        <v>973362</v>
      </c>
      <c r="E79" s="31">
        <v>1583237</v>
      </c>
      <c r="F79" s="31">
        <v>2345618</v>
      </c>
      <c r="G79" s="31">
        <v>3386347.9</v>
      </c>
    </row>
    <row r="80" spans="1:7" ht="13.5" thickBot="1" x14ac:dyDescent="0.25">
      <c r="A80" s="9" t="s">
        <v>9</v>
      </c>
      <c r="B80" s="31">
        <v>5751300</v>
      </c>
      <c r="C80" s="31">
        <v>4027894</v>
      </c>
      <c r="D80" s="31">
        <v>952030</v>
      </c>
      <c r="E80" s="31">
        <v>2194248</v>
      </c>
      <c r="F80" s="31">
        <v>2674293</v>
      </c>
      <c r="G80" s="31">
        <v>3414405</v>
      </c>
    </row>
    <row r="81" spans="1:7" ht="13.5" thickBot="1" x14ac:dyDescent="0.25">
      <c r="A81" s="9" t="s">
        <v>10</v>
      </c>
      <c r="B81" s="31">
        <v>0</v>
      </c>
      <c r="C81" s="31">
        <v>252064</v>
      </c>
      <c r="D81" s="31">
        <v>4890</v>
      </c>
      <c r="E81" s="31">
        <v>22440</v>
      </c>
      <c r="F81" s="31">
        <v>22440</v>
      </c>
      <c r="G81" s="31">
        <v>19439</v>
      </c>
    </row>
    <row r="82" spans="1:7" ht="13.5" thickBot="1" x14ac:dyDescent="0.25">
      <c r="A82" s="8"/>
      <c r="B82" s="31"/>
      <c r="C82" s="31"/>
      <c r="D82" s="31"/>
      <c r="E82" s="31"/>
      <c r="F82" s="31"/>
      <c r="G82" s="31"/>
    </row>
    <row r="83" spans="1:7" ht="26.25" customHeight="1" thickBot="1" x14ac:dyDescent="0.25">
      <c r="A83" s="25" t="s">
        <v>11</v>
      </c>
      <c r="B83" s="30">
        <f>+SUM(B84:B87)</f>
        <v>0</v>
      </c>
      <c r="C83" s="30">
        <f t="shared" ref="C83:G83" si="10">+SUM(C84:C87)</f>
        <v>181005</v>
      </c>
      <c r="D83" s="30">
        <f t="shared" si="10"/>
        <v>225</v>
      </c>
      <c r="E83" s="30">
        <f t="shared" si="10"/>
        <v>66145</v>
      </c>
      <c r="F83" s="30">
        <f t="shared" si="10"/>
        <v>80055</v>
      </c>
      <c r="G83" s="30">
        <f t="shared" si="10"/>
        <v>172865</v>
      </c>
    </row>
    <row r="84" spans="1:7" ht="13.5" thickBot="1" x14ac:dyDescent="0.25">
      <c r="A84" s="8" t="s">
        <v>19</v>
      </c>
      <c r="B84" s="31"/>
      <c r="C84" s="31"/>
      <c r="D84" s="31"/>
      <c r="E84" s="31"/>
      <c r="F84" s="31"/>
      <c r="G84" s="31"/>
    </row>
    <row r="85" spans="1:7" ht="13.5" thickBot="1" x14ac:dyDescent="0.25">
      <c r="A85" s="41" t="s">
        <v>76</v>
      </c>
      <c r="B85" s="31"/>
      <c r="C85" s="31">
        <v>132435</v>
      </c>
      <c r="D85" s="31"/>
      <c r="E85" s="31">
        <v>65020</v>
      </c>
      <c r="F85" s="31">
        <v>78630</v>
      </c>
      <c r="G85" s="31">
        <v>127720</v>
      </c>
    </row>
    <row r="86" spans="1:7" ht="26.25" thickBot="1" x14ac:dyDescent="0.25">
      <c r="A86" s="41" t="s">
        <v>109</v>
      </c>
      <c r="B86" s="31"/>
      <c r="C86" s="31">
        <v>44850</v>
      </c>
      <c r="D86" s="31">
        <v>225</v>
      </c>
      <c r="E86" s="31">
        <v>1125</v>
      </c>
      <c r="F86" s="31">
        <v>1125</v>
      </c>
      <c r="G86" s="31">
        <v>41425</v>
      </c>
    </row>
    <row r="87" spans="1:7" ht="26.25" thickBot="1" x14ac:dyDescent="0.25">
      <c r="A87" s="41" t="s">
        <v>108</v>
      </c>
      <c r="B87" s="31"/>
      <c r="C87" s="31">
        <v>3720</v>
      </c>
      <c r="D87" s="31"/>
      <c r="E87" s="31"/>
      <c r="F87" s="31">
        <v>300</v>
      </c>
      <c r="G87" s="31">
        <v>3720</v>
      </c>
    </row>
    <row r="88" spans="1:7" ht="13.5" thickBot="1" x14ac:dyDescent="0.25">
      <c r="A88" s="25" t="s">
        <v>13</v>
      </c>
      <c r="B88" s="30">
        <f>+B83+B77</f>
        <v>9235100</v>
      </c>
      <c r="C88" s="30">
        <f t="shared" ref="C88:G88" si="11">+C83+C77</f>
        <v>7966335</v>
      </c>
      <c r="D88" s="30">
        <f t="shared" si="11"/>
        <v>1930507</v>
      </c>
      <c r="E88" s="30">
        <f t="shared" si="11"/>
        <v>3866070</v>
      </c>
      <c r="F88" s="30">
        <f t="shared" si="11"/>
        <v>5122406</v>
      </c>
      <c r="G88" s="30">
        <f t="shared" si="11"/>
        <v>6993056.9000000004</v>
      </c>
    </row>
    <row r="89" spans="1:7" ht="13.5" thickBot="1" x14ac:dyDescent="0.25">
      <c r="A89" s="8"/>
      <c r="B89" s="31"/>
      <c r="C89" s="31"/>
      <c r="D89" s="31"/>
      <c r="E89" s="31"/>
      <c r="F89" s="31"/>
      <c r="G89" s="31"/>
    </row>
    <row r="90" spans="1:7" ht="13.5" thickBot="1" x14ac:dyDescent="0.25">
      <c r="A90" s="8" t="s">
        <v>14</v>
      </c>
      <c r="B90" s="32">
        <v>139</v>
      </c>
      <c r="C90" s="32">
        <v>139</v>
      </c>
      <c r="D90" s="32">
        <v>136</v>
      </c>
      <c r="E90" s="32">
        <v>136</v>
      </c>
      <c r="F90" s="32">
        <v>136</v>
      </c>
      <c r="G90" s="32">
        <v>140</v>
      </c>
    </row>
    <row r="91" spans="1:7" ht="15.75" x14ac:dyDescent="0.2">
      <c r="A91" s="10"/>
    </row>
    <row r="92" spans="1:7" ht="13.5" thickBot="1" x14ac:dyDescent="0.25"/>
    <row r="93" spans="1:7" ht="13.5" thickBot="1" x14ac:dyDescent="0.25">
      <c r="A93" s="56" t="s">
        <v>57</v>
      </c>
      <c r="B93" s="57"/>
      <c r="C93" s="57"/>
      <c r="D93" s="57"/>
      <c r="E93" s="57"/>
      <c r="F93" s="57"/>
      <c r="G93" s="58"/>
    </row>
    <row r="94" spans="1:7" ht="12.75" customHeight="1" x14ac:dyDescent="0.2">
      <c r="A94" s="39" t="s">
        <v>2</v>
      </c>
      <c r="B94" s="59" t="s">
        <v>97</v>
      </c>
      <c r="C94" s="53" t="s">
        <v>98</v>
      </c>
      <c r="D94" s="26" t="s">
        <v>4</v>
      </c>
      <c r="E94" s="26" t="s">
        <v>4</v>
      </c>
      <c r="F94" s="26" t="s">
        <v>4</v>
      </c>
      <c r="G94" s="26" t="s">
        <v>4</v>
      </c>
    </row>
    <row r="95" spans="1:7" x14ac:dyDescent="0.2">
      <c r="A95" s="39" t="s">
        <v>3</v>
      </c>
      <c r="B95" s="60"/>
      <c r="C95" s="54"/>
      <c r="D95" s="27" t="s">
        <v>5</v>
      </c>
      <c r="E95" s="27" t="s">
        <v>5</v>
      </c>
      <c r="F95" s="27" t="s">
        <v>5</v>
      </c>
      <c r="G95" s="27" t="s">
        <v>5</v>
      </c>
    </row>
    <row r="96" spans="1:7" ht="41.25" customHeight="1" thickBot="1" x14ac:dyDescent="0.25">
      <c r="A96" s="3"/>
      <c r="B96" s="61"/>
      <c r="C96" s="55"/>
      <c r="D96" s="28" t="s">
        <v>92</v>
      </c>
      <c r="E96" s="29" t="s">
        <v>93</v>
      </c>
      <c r="F96" s="29" t="s">
        <v>94</v>
      </c>
      <c r="G96" s="29" t="s">
        <v>95</v>
      </c>
    </row>
    <row r="97" spans="1:7" ht="13.5" thickBot="1" x14ac:dyDescent="0.25">
      <c r="A97" s="25" t="s">
        <v>6</v>
      </c>
      <c r="B97" s="30">
        <f>+B99+B100+B101</f>
        <v>4306800</v>
      </c>
      <c r="C97" s="30">
        <f t="shared" ref="C97:G97" si="12">+C99+C100+C101</f>
        <v>3736329</v>
      </c>
      <c r="D97" s="30">
        <f t="shared" si="12"/>
        <v>681864</v>
      </c>
      <c r="E97" s="30">
        <f t="shared" si="12"/>
        <v>1379549</v>
      </c>
      <c r="F97" s="30">
        <f t="shared" si="12"/>
        <v>2125697</v>
      </c>
      <c r="G97" s="30">
        <f t="shared" si="12"/>
        <v>3667378</v>
      </c>
    </row>
    <row r="98" spans="1:7" ht="13.5" thickBot="1" x14ac:dyDescent="0.25">
      <c r="A98" s="8" t="s">
        <v>7</v>
      </c>
      <c r="B98" s="31"/>
      <c r="C98" s="31"/>
      <c r="D98" s="31"/>
      <c r="E98" s="31"/>
      <c r="F98" s="31"/>
      <c r="G98" s="31"/>
    </row>
    <row r="99" spans="1:7" ht="13.5" thickBot="1" x14ac:dyDescent="0.25">
      <c r="A99" s="9" t="s">
        <v>8</v>
      </c>
      <c r="B99" s="31">
        <v>2150800</v>
      </c>
      <c r="C99" s="31">
        <v>2143721</v>
      </c>
      <c r="D99" s="31">
        <v>426136</v>
      </c>
      <c r="E99" s="31">
        <v>869266</v>
      </c>
      <c r="F99" s="31">
        <v>1302066</v>
      </c>
      <c r="G99" s="31">
        <v>2082458</v>
      </c>
    </row>
    <row r="100" spans="1:7" ht="13.5" thickBot="1" x14ac:dyDescent="0.25">
      <c r="A100" s="9" t="s">
        <v>9</v>
      </c>
      <c r="B100" s="31">
        <v>2156000</v>
      </c>
      <c r="C100" s="31">
        <v>1395621</v>
      </c>
      <c r="D100" s="31">
        <v>255728</v>
      </c>
      <c r="E100" s="31">
        <v>507983</v>
      </c>
      <c r="F100" s="31">
        <v>672267</v>
      </c>
      <c r="G100" s="31">
        <v>1387934</v>
      </c>
    </row>
    <row r="101" spans="1:7" ht="13.5" thickBot="1" x14ac:dyDescent="0.25">
      <c r="A101" s="9" t="s">
        <v>10</v>
      </c>
      <c r="B101" s="31"/>
      <c r="C101" s="31">
        <v>196987</v>
      </c>
      <c r="D101" s="31"/>
      <c r="E101" s="31">
        <v>2300</v>
      </c>
      <c r="F101" s="31">
        <v>151364</v>
      </c>
      <c r="G101" s="31">
        <v>196986</v>
      </c>
    </row>
    <row r="102" spans="1:7" ht="13.5" thickBot="1" x14ac:dyDescent="0.25">
      <c r="A102" s="8"/>
      <c r="B102" s="31"/>
      <c r="C102" s="31"/>
      <c r="D102" s="31"/>
      <c r="E102" s="31"/>
      <c r="F102" s="31"/>
      <c r="G102" s="31"/>
    </row>
    <row r="103" spans="1:7" ht="26.25" customHeight="1" thickBot="1" x14ac:dyDescent="0.25">
      <c r="A103" s="25" t="s">
        <v>11</v>
      </c>
      <c r="B103" s="30">
        <f>+SUM(B104:B107)</f>
        <v>12500000</v>
      </c>
      <c r="C103" s="30">
        <f t="shared" ref="C103:G103" si="13">+SUM(C104:C107)</f>
        <v>14024306</v>
      </c>
      <c r="D103" s="30">
        <f t="shared" si="13"/>
        <v>309126</v>
      </c>
      <c r="E103" s="30">
        <f t="shared" si="13"/>
        <v>294867</v>
      </c>
      <c r="F103" s="30">
        <f t="shared" si="13"/>
        <v>5923092</v>
      </c>
      <c r="G103" s="30">
        <f t="shared" si="13"/>
        <v>13985274</v>
      </c>
    </row>
    <row r="104" spans="1:7" ht="13.5" thickBot="1" x14ac:dyDescent="0.25">
      <c r="A104" s="8" t="s">
        <v>19</v>
      </c>
      <c r="B104" s="31"/>
      <c r="C104" s="31"/>
      <c r="D104" s="31"/>
      <c r="E104" s="31"/>
      <c r="F104" s="31"/>
      <c r="G104" s="31"/>
    </row>
    <row r="105" spans="1:7" ht="26.25" thickBot="1" x14ac:dyDescent="0.25">
      <c r="A105" s="41" t="s">
        <v>77</v>
      </c>
      <c r="B105" s="31">
        <v>12500000</v>
      </c>
      <c r="C105" s="31">
        <v>12285206</v>
      </c>
      <c r="D105" s="31">
        <v>309126</v>
      </c>
      <c r="E105" s="31">
        <v>294867</v>
      </c>
      <c r="F105" s="31">
        <v>5923092</v>
      </c>
      <c r="G105" s="31">
        <f>12342408-56781</f>
        <v>12285627</v>
      </c>
    </row>
    <row r="106" spans="1:7" ht="36.75" customHeight="1" thickBot="1" x14ac:dyDescent="0.25">
      <c r="A106" s="41" t="s">
        <v>111</v>
      </c>
      <c r="B106" s="31"/>
      <c r="C106" s="31">
        <v>1739100</v>
      </c>
      <c r="D106" s="31"/>
      <c r="E106" s="31"/>
      <c r="F106" s="31"/>
      <c r="G106" s="31">
        <v>1699647</v>
      </c>
    </row>
    <row r="107" spans="1:7" ht="13.5" thickBot="1" x14ac:dyDescent="0.25">
      <c r="A107" s="8"/>
      <c r="B107" s="31"/>
      <c r="C107" s="31"/>
      <c r="D107" s="31"/>
      <c r="E107" s="31"/>
      <c r="F107" s="31"/>
      <c r="G107" s="31"/>
    </row>
    <row r="108" spans="1:7" ht="13.5" thickBot="1" x14ac:dyDescent="0.25">
      <c r="A108" s="25" t="s">
        <v>13</v>
      </c>
      <c r="B108" s="30">
        <f>+B103+B97</f>
        <v>16806800</v>
      </c>
      <c r="C108" s="30">
        <f t="shared" ref="C108:G108" si="14">+C103+C97</f>
        <v>17760635</v>
      </c>
      <c r="D108" s="30">
        <f t="shared" si="14"/>
        <v>990990</v>
      </c>
      <c r="E108" s="30">
        <f t="shared" si="14"/>
        <v>1674416</v>
      </c>
      <c r="F108" s="30">
        <f t="shared" si="14"/>
        <v>8048789</v>
      </c>
      <c r="G108" s="30">
        <f t="shared" si="14"/>
        <v>17652652</v>
      </c>
    </row>
    <row r="109" spans="1:7" ht="13.5" thickBot="1" x14ac:dyDescent="0.25">
      <c r="A109" s="8"/>
      <c r="B109" s="31"/>
      <c r="C109" s="31"/>
      <c r="D109" s="31"/>
      <c r="E109" s="31"/>
      <c r="F109" s="31"/>
      <c r="G109" s="31"/>
    </row>
    <row r="110" spans="1:7" ht="13.5" thickBot="1" x14ac:dyDescent="0.25">
      <c r="A110" s="8" t="s">
        <v>14</v>
      </c>
      <c r="B110" s="32">
        <v>59</v>
      </c>
      <c r="C110" s="32">
        <v>59</v>
      </c>
      <c r="D110" s="32">
        <v>56</v>
      </c>
      <c r="E110" s="32">
        <v>56</v>
      </c>
      <c r="F110" s="32">
        <v>56</v>
      </c>
      <c r="G110" s="32">
        <v>56</v>
      </c>
    </row>
    <row r="111" spans="1:7" ht="15.75" x14ac:dyDescent="0.2">
      <c r="A111" s="10"/>
    </row>
    <row r="112" spans="1:7" ht="13.5" thickBot="1" x14ac:dyDescent="0.25"/>
    <row r="113" spans="1:7" ht="13.5" thickBot="1" x14ac:dyDescent="0.25">
      <c r="A113" s="56" t="s">
        <v>58</v>
      </c>
      <c r="B113" s="57"/>
      <c r="C113" s="57"/>
      <c r="D113" s="57"/>
      <c r="E113" s="57"/>
      <c r="F113" s="57"/>
      <c r="G113" s="58"/>
    </row>
    <row r="114" spans="1:7" ht="12.75" customHeight="1" x14ac:dyDescent="0.2">
      <c r="A114" s="39" t="s">
        <v>2</v>
      </c>
      <c r="B114" s="59" t="s">
        <v>97</v>
      </c>
      <c r="C114" s="53" t="s">
        <v>98</v>
      </c>
      <c r="D114" s="26" t="s">
        <v>4</v>
      </c>
      <c r="E114" s="26" t="s">
        <v>4</v>
      </c>
      <c r="F114" s="26" t="s">
        <v>4</v>
      </c>
      <c r="G114" s="26" t="s">
        <v>4</v>
      </c>
    </row>
    <row r="115" spans="1:7" x14ac:dyDescent="0.2">
      <c r="A115" s="39" t="s">
        <v>3</v>
      </c>
      <c r="B115" s="60"/>
      <c r="C115" s="54"/>
      <c r="D115" s="27" t="s">
        <v>5</v>
      </c>
      <c r="E115" s="27" t="s">
        <v>5</v>
      </c>
      <c r="F115" s="27" t="s">
        <v>5</v>
      </c>
      <c r="G115" s="27" t="s">
        <v>5</v>
      </c>
    </row>
    <row r="116" spans="1:7" ht="41.25" customHeight="1" thickBot="1" x14ac:dyDescent="0.25">
      <c r="A116" s="3"/>
      <c r="B116" s="61"/>
      <c r="C116" s="55"/>
      <c r="D116" s="28" t="s">
        <v>92</v>
      </c>
      <c r="E116" s="29" t="s">
        <v>93</v>
      </c>
      <c r="F116" s="29" t="s">
        <v>94</v>
      </c>
      <c r="G116" s="29" t="s">
        <v>95</v>
      </c>
    </row>
    <row r="117" spans="1:7" ht="13.5" thickBot="1" x14ac:dyDescent="0.25">
      <c r="A117" s="25" t="s">
        <v>6</v>
      </c>
      <c r="B117" s="30">
        <f>+B119+B120+B121</f>
        <v>2887300</v>
      </c>
      <c r="C117" s="30">
        <f t="shared" ref="C117:G117" si="15">+C119+C120+C121</f>
        <v>2733431</v>
      </c>
      <c r="D117" s="30">
        <f t="shared" si="15"/>
        <v>533844</v>
      </c>
      <c r="E117" s="30">
        <f t="shared" si="15"/>
        <v>944761</v>
      </c>
      <c r="F117" s="30">
        <f t="shared" si="15"/>
        <v>1397166</v>
      </c>
      <c r="G117" s="30">
        <f t="shared" si="15"/>
        <v>2009626</v>
      </c>
    </row>
    <row r="118" spans="1:7" ht="13.5" thickBot="1" x14ac:dyDescent="0.25">
      <c r="A118" s="8" t="s">
        <v>7</v>
      </c>
      <c r="B118" s="31"/>
      <c r="C118" s="31"/>
      <c r="D118" s="31"/>
      <c r="E118" s="31"/>
      <c r="F118" s="31"/>
      <c r="G118" s="31"/>
    </row>
    <row r="119" spans="1:7" ht="13.5" thickBot="1" x14ac:dyDescent="0.25">
      <c r="A119" s="9" t="s">
        <v>8</v>
      </c>
      <c r="B119" s="31">
        <v>2184300</v>
      </c>
      <c r="C119" s="31">
        <v>2082395</v>
      </c>
      <c r="D119" s="31">
        <v>486577</v>
      </c>
      <c r="E119" s="31">
        <v>797202</v>
      </c>
      <c r="F119" s="31">
        <v>1144656</v>
      </c>
      <c r="G119" s="31">
        <v>1440983</v>
      </c>
    </row>
    <row r="120" spans="1:7" ht="13.5" thickBot="1" x14ac:dyDescent="0.25">
      <c r="A120" s="9" t="s">
        <v>9</v>
      </c>
      <c r="B120" s="31">
        <v>703000</v>
      </c>
      <c r="C120" s="31">
        <v>648900</v>
      </c>
      <c r="D120" s="31">
        <v>47267</v>
      </c>
      <c r="E120" s="31">
        <v>146623</v>
      </c>
      <c r="F120" s="31">
        <v>251574</v>
      </c>
      <c r="G120" s="31">
        <v>566716</v>
      </c>
    </row>
    <row r="121" spans="1:7" ht="13.5" thickBot="1" x14ac:dyDescent="0.25">
      <c r="A121" s="9" t="s">
        <v>10</v>
      </c>
      <c r="B121" s="31"/>
      <c r="C121" s="31">
        <v>2136</v>
      </c>
      <c r="D121" s="31"/>
      <c r="E121" s="31">
        <v>936</v>
      </c>
      <c r="F121" s="31">
        <v>936</v>
      </c>
      <c r="G121" s="31">
        <v>1927</v>
      </c>
    </row>
    <row r="122" spans="1:7" ht="13.5" thickBot="1" x14ac:dyDescent="0.25">
      <c r="A122" s="8"/>
      <c r="B122" s="31"/>
      <c r="C122" s="31"/>
      <c r="D122" s="31"/>
      <c r="E122" s="31"/>
      <c r="F122" s="31"/>
      <c r="G122" s="31"/>
    </row>
    <row r="123" spans="1:7" ht="26.25" customHeight="1" thickBot="1" x14ac:dyDescent="0.25">
      <c r="A123" s="25" t="s">
        <v>11</v>
      </c>
      <c r="B123" s="30">
        <f t="shared" ref="B123:G123" si="16">+SUM(B124:B124)</f>
        <v>0</v>
      </c>
      <c r="C123" s="30">
        <f t="shared" si="16"/>
        <v>0</v>
      </c>
      <c r="D123" s="30">
        <f t="shared" si="16"/>
        <v>0</v>
      </c>
      <c r="E123" s="30">
        <f t="shared" si="16"/>
        <v>0</v>
      </c>
      <c r="F123" s="30">
        <f t="shared" si="16"/>
        <v>0</v>
      </c>
      <c r="G123" s="30">
        <f t="shared" si="16"/>
        <v>0</v>
      </c>
    </row>
    <row r="124" spans="1:7" ht="13.5" thickBot="1" x14ac:dyDescent="0.25">
      <c r="A124" s="8"/>
      <c r="B124" s="31"/>
      <c r="C124" s="31"/>
      <c r="D124" s="31"/>
      <c r="E124" s="31"/>
      <c r="F124" s="31"/>
      <c r="G124" s="31"/>
    </row>
    <row r="125" spans="1:7" ht="13.5" thickBot="1" x14ac:dyDescent="0.25">
      <c r="A125" s="25" t="s">
        <v>13</v>
      </c>
      <c r="B125" s="30">
        <f t="shared" ref="B125:G125" si="17">+B123+B117</f>
        <v>2887300</v>
      </c>
      <c r="C125" s="30">
        <f t="shared" si="17"/>
        <v>2733431</v>
      </c>
      <c r="D125" s="30">
        <f t="shared" si="17"/>
        <v>533844</v>
      </c>
      <c r="E125" s="30">
        <f t="shared" si="17"/>
        <v>944761</v>
      </c>
      <c r="F125" s="30">
        <f t="shared" si="17"/>
        <v>1397166</v>
      </c>
      <c r="G125" s="30">
        <f t="shared" si="17"/>
        <v>2009626</v>
      </c>
    </row>
    <row r="126" spans="1:7" ht="13.5" thickBot="1" x14ac:dyDescent="0.25">
      <c r="A126" s="8"/>
      <c r="B126" s="31"/>
      <c r="C126" s="31"/>
      <c r="D126" s="31"/>
      <c r="E126" s="31"/>
      <c r="F126" s="31"/>
      <c r="G126" s="31"/>
    </row>
    <row r="127" spans="1:7" ht="13.5" thickBot="1" x14ac:dyDescent="0.25">
      <c r="A127" s="8" t="s">
        <v>14</v>
      </c>
      <c r="B127" s="32">
        <v>94</v>
      </c>
      <c r="C127" s="32">
        <v>96</v>
      </c>
      <c r="D127" s="32">
        <v>93</v>
      </c>
      <c r="E127" s="32">
        <v>89</v>
      </c>
      <c r="F127" s="32">
        <v>90</v>
      </c>
      <c r="G127" s="32">
        <v>93</v>
      </c>
    </row>
    <row r="128" spans="1:7" ht="15.75" x14ac:dyDescent="0.2">
      <c r="A128" s="10"/>
    </row>
    <row r="129" spans="1:7" ht="13.5" thickBot="1" x14ac:dyDescent="0.25"/>
    <row r="130" spans="1:7" ht="13.5" thickBot="1" x14ac:dyDescent="0.25">
      <c r="A130" s="56" t="s">
        <v>59</v>
      </c>
      <c r="B130" s="57"/>
      <c r="C130" s="57"/>
      <c r="D130" s="57"/>
      <c r="E130" s="57"/>
      <c r="F130" s="57"/>
      <c r="G130" s="58"/>
    </row>
    <row r="131" spans="1:7" ht="12.75" customHeight="1" x14ac:dyDescent="0.2">
      <c r="A131" s="39" t="s">
        <v>2</v>
      </c>
      <c r="B131" s="59" t="s">
        <v>97</v>
      </c>
      <c r="C131" s="53" t="s">
        <v>98</v>
      </c>
      <c r="D131" s="26" t="s">
        <v>4</v>
      </c>
      <c r="E131" s="26" t="s">
        <v>4</v>
      </c>
      <c r="F131" s="26" t="s">
        <v>4</v>
      </c>
      <c r="G131" s="26" t="s">
        <v>4</v>
      </c>
    </row>
    <row r="132" spans="1:7" x14ac:dyDescent="0.2">
      <c r="A132" s="39" t="s">
        <v>3</v>
      </c>
      <c r="B132" s="60"/>
      <c r="C132" s="54"/>
      <c r="D132" s="27" t="s">
        <v>5</v>
      </c>
      <c r="E132" s="27" t="s">
        <v>5</v>
      </c>
      <c r="F132" s="27" t="s">
        <v>5</v>
      </c>
      <c r="G132" s="27" t="s">
        <v>5</v>
      </c>
    </row>
    <row r="133" spans="1:7" ht="41.25" customHeight="1" thickBot="1" x14ac:dyDescent="0.25">
      <c r="A133" s="3"/>
      <c r="B133" s="61"/>
      <c r="C133" s="55"/>
      <c r="D133" s="28" t="s">
        <v>92</v>
      </c>
      <c r="E133" s="29" t="s">
        <v>93</v>
      </c>
      <c r="F133" s="29" t="s">
        <v>94</v>
      </c>
      <c r="G133" s="29" t="s">
        <v>95</v>
      </c>
    </row>
    <row r="134" spans="1:7" ht="13.5" thickBot="1" x14ac:dyDescent="0.25">
      <c r="A134" s="25" t="s">
        <v>6</v>
      </c>
      <c r="B134" s="30">
        <f>+B136+B137+B138</f>
        <v>18030300</v>
      </c>
      <c r="C134" s="30">
        <f t="shared" ref="C134:G134" si="18">+C136+C137+C138</f>
        <v>11705880</v>
      </c>
      <c r="D134" s="30">
        <f t="shared" si="18"/>
        <v>1334231</v>
      </c>
      <c r="E134" s="30">
        <f t="shared" si="18"/>
        <v>2083561</v>
      </c>
      <c r="F134" s="30">
        <f t="shared" si="18"/>
        <v>2731757</v>
      </c>
      <c r="G134" s="30">
        <f t="shared" si="18"/>
        <v>5746687</v>
      </c>
    </row>
    <row r="135" spans="1:7" ht="13.5" thickBot="1" x14ac:dyDescent="0.25">
      <c r="A135" s="8" t="s">
        <v>7</v>
      </c>
      <c r="B135" s="31"/>
      <c r="C135" s="31"/>
      <c r="D135" s="31"/>
      <c r="E135" s="31"/>
      <c r="F135" s="31"/>
      <c r="G135" s="31"/>
    </row>
    <row r="136" spans="1:7" ht="13.5" thickBot="1" x14ac:dyDescent="0.25">
      <c r="A136" s="9" t="s">
        <v>8</v>
      </c>
      <c r="B136" s="31">
        <v>2484500</v>
      </c>
      <c r="C136" s="31">
        <v>2437800</v>
      </c>
      <c r="D136" s="31">
        <v>567659</v>
      </c>
      <c r="E136" s="31">
        <v>1163998</v>
      </c>
      <c r="F136" s="31">
        <v>1721523</v>
      </c>
      <c r="G136" s="31">
        <v>2362956</v>
      </c>
    </row>
    <row r="137" spans="1:7" ht="13.5" thickBot="1" x14ac:dyDescent="0.25">
      <c r="A137" s="9" t="s">
        <v>9</v>
      </c>
      <c r="B137" s="31">
        <v>15545800</v>
      </c>
      <c r="C137" s="31">
        <v>6764015</v>
      </c>
      <c r="D137" s="31">
        <v>612507</v>
      </c>
      <c r="E137" s="31">
        <v>765498</v>
      </c>
      <c r="F137" s="31">
        <v>856169</v>
      </c>
      <c r="G137" s="31">
        <v>1311106</v>
      </c>
    </row>
    <row r="138" spans="1:7" ht="13.5" thickBot="1" x14ac:dyDescent="0.25">
      <c r="A138" s="9" t="s">
        <v>10</v>
      </c>
      <c r="B138" s="31">
        <v>0</v>
      </c>
      <c r="C138" s="31">
        <v>2504065</v>
      </c>
      <c r="D138" s="31">
        <v>154065</v>
      </c>
      <c r="E138" s="31">
        <v>154065</v>
      </c>
      <c r="F138" s="31">
        <v>154065</v>
      </c>
      <c r="G138" s="31">
        <v>2072625</v>
      </c>
    </row>
    <row r="139" spans="1:7" ht="13.5" thickBot="1" x14ac:dyDescent="0.25">
      <c r="A139" s="8"/>
      <c r="B139" s="31"/>
      <c r="C139" s="31"/>
      <c r="D139" s="31"/>
      <c r="E139" s="31"/>
      <c r="F139" s="31"/>
      <c r="G139" s="31"/>
    </row>
    <row r="140" spans="1:7" ht="26.25" customHeight="1" thickBot="1" x14ac:dyDescent="0.25">
      <c r="A140" s="25" t="s">
        <v>11</v>
      </c>
      <c r="B140" s="30">
        <f>+SUM(B141:B144)</f>
        <v>136800</v>
      </c>
      <c r="C140" s="30">
        <f t="shared" ref="C140:G140" si="19">+SUM(C141:C144)</f>
        <v>138300</v>
      </c>
      <c r="D140" s="30">
        <f t="shared" si="19"/>
        <v>73274</v>
      </c>
      <c r="E140" s="30">
        <f t="shared" si="19"/>
        <v>135308</v>
      </c>
      <c r="F140" s="30">
        <f t="shared" si="19"/>
        <v>135308</v>
      </c>
      <c r="G140" s="30">
        <f t="shared" si="19"/>
        <v>135308</v>
      </c>
    </row>
    <row r="141" spans="1:7" ht="13.5" thickBot="1" x14ac:dyDescent="0.25">
      <c r="A141" s="8" t="s">
        <v>19</v>
      </c>
      <c r="B141" s="31"/>
      <c r="C141" s="31"/>
      <c r="D141" s="31"/>
      <c r="E141" s="31"/>
      <c r="F141" s="31"/>
      <c r="G141" s="31"/>
    </row>
    <row r="142" spans="1:7" ht="90" thickBot="1" x14ac:dyDescent="0.25">
      <c r="A142" s="41" t="s">
        <v>78</v>
      </c>
      <c r="B142" s="31">
        <v>12700</v>
      </c>
      <c r="C142" s="31">
        <v>12700</v>
      </c>
      <c r="D142" s="31">
        <v>9966</v>
      </c>
      <c r="E142" s="31">
        <v>9966</v>
      </c>
      <c r="F142" s="31">
        <v>9966</v>
      </c>
      <c r="G142" s="31">
        <v>9966</v>
      </c>
    </row>
    <row r="143" spans="1:7" ht="39" thickBot="1" x14ac:dyDescent="0.25">
      <c r="A143" s="41" t="s">
        <v>79</v>
      </c>
      <c r="B143" s="31">
        <v>124100</v>
      </c>
      <c r="C143" s="31">
        <v>125600</v>
      </c>
      <c r="D143" s="31">
        <v>63308</v>
      </c>
      <c r="E143" s="31">
        <v>125342</v>
      </c>
      <c r="F143" s="31">
        <v>125342</v>
      </c>
      <c r="G143" s="31">
        <v>125342</v>
      </c>
    </row>
    <row r="144" spans="1:7" ht="13.5" thickBot="1" x14ac:dyDescent="0.25">
      <c r="A144" s="8"/>
      <c r="B144" s="31"/>
      <c r="C144" s="31"/>
      <c r="D144" s="31"/>
      <c r="E144" s="31"/>
      <c r="F144" s="31"/>
      <c r="G144" s="31"/>
    </row>
    <row r="145" spans="1:7" ht="13.5" thickBot="1" x14ac:dyDescent="0.25">
      <c r="A145" s="25" t="s">
        <v>13</v>
      </c>
      <c r="B145" s="30">
        <f>+B140+B134</f>
        <v>18167100</v>
      </c>
      <c r="C145" s="30">
        <f t="shared" ref="C145:G145" si="20">+C140+C134</f>
        <v>11844180</v>
      </c>
      <c r="D145" s="30">
        <f t="shared" si="20"/>
        <v>1407505</v>
      </c>
      <c r="E145" s="30">
        <f t="shared" si="20"/>
        <v>2218869</v>
      </c>
      <c r="F145" s="30">
        <f t="shared" si="20"/>
        <v>2867065</v>
      </c>
      <c r="G145" s="30">
        <f t="shared" si="20"/>
        <v>5881995</v>
      </c>
    </row>
    <row r="146" spans="1:7" ht="13.5" thickBot="1" x14ac:dyDescent="0.25">
      <c r="A146" s="8"/>
      <c r="B146" s="31"/>
      <c r="C146" s="31"/>
      <c r="D146" s="31"/>
      <c r="E146" s="31"/>
      <c r="F146" s="31"/>
      <c r="G146" s="31"/>
    </row>
    <row r="147" spans="1:7" ht="13.5" thickBot="1" x14ac:dyDescent="0.25">
      <c r="A147" s="8" t="s">
        <v>14</v>
      </c>
      <c r="B147" s="32">
        <v>72</v>
      </c>
      <c r="C147" s="32">
        <v>72</v>
      </c>
      <c r="D147" s="32">
        <v>69</v>
      </c>
      <c r="E147" s="32">
        <v>69</v>
      </c>
      <c r="F147" s="32">
        <v>67</v>
      </c>
      <c r="G147" s="32">
        <v>67</v>
      </c>
    </row>
    <row r="148" spans="1:7" ht="15.75" x14ac:dyDescent="0.2">
      <c r="A148" s="10"/>
    </row>
    <row r="149" spans="1:7" ht="13.5" thickBot="1" x14ac:dyDescent="0.25"/>
    <row r="150" spans="1:7" ht="13.5" thickBot="1" x14ac:dyDescent="0.25">
      <c r="A150" s="56" t="s">
        <v>60</v>
      </c>
      <c r="B150" s="57"/>
      <c r="C150" s="57"/>
      <c r="D150" s="57"/>
      <c r="E150" s="57"/>
      <c r="F150" s="57"/>
      <c r="G150" s="58"/>
    </row>
    <row r="151" spans="1:7" ht="12.75" customHeight="1" x14ac:dyDescent="0.2">
      <c r="A151" s="39" t="s">
        <v>2</v>
      </c>
      <c r="B151" s="59" t="s">
        <v>97</v>
      </c>
      <c r="C151" s="53" t="s">
        <v>98</v>
      </c>
      <c r="D151" s="26" t="s">
        <v>4</v>
      </c>
      <c r="E151" s="26" t="s">
        <v>4</v>
      </c>
      <c r="F151" s="26" t="s">
        <v>4</v>
      </c>
      <c r="G151" s="26" t="s">
        <v>4</v>
      </c>
    </row>
    <row r="152" spans="1:7" x14ac:dyDescent="0.2">
      <c r="A152" s="39" t="s">
        <v>3</v>
      </c>
      <c r="B152" s="60"/>
      <c r="C152" s="54"/>
      <c r="D152" s="27" t="s">
        <v>5</v>
      </c>
      <c r="E152" s="27" t="s">
        <v>5</v>
      </c>
      <c r="F152" s="27" t="s">
        <v>5</v>
      </c>
      <c r="G152" s="27" t="s">
        <v>5</v>
      </c>
    </row>
    <row r="153" spans="1:7" ht="41.25" customHeight="1" thickBot="1" x14ac:dyDescent="0.25">
      <c r="A153" s="3"/>
      <c r="B153" s="61"/>
      <c r="C153" s="55"/>
      <c r="D153" s="28" t="s">
        <v>92</v>
      </c>
      <c r="E153" s="29" t="s">
        <v>93</v>
      </c>
      <c r="F153" s="29" t="s">
        <v>94</v>
      </c>
      <c r="G153" s="29" t="s">
        <v>95</v>
      </c>
    </row>
    <row r="154" spans="1:7" ht="13.5" thickBot="1" x14ac:dyDescent="0.25">
      <c r="A154" s="25" t="s">
        <v>6</v>
      </c>
      <c r="B154" s="30">
        <f>+B156+B157+B158</f>
        <v>1257400</v>
      </c>
      <c r="C154" s="30">
        <f t="shared" ref="C154:G154" si="21">+C156+C157+C158</f>
        <v>1585191</v>
      </c>
      <c r="D154" s="30">
        <f t="shared" si="21"/>
        <v>164670</v>
      </c>
      <c r="E154" s="30">
        <f t="shared" si="21"/>
        <v>778039</v>
      </c>
      <c r="F154" s="30">
        <f t="shared" si="21"/>
        <v>943426</v>
      </c>
      <c r="G154" s="30">
        <f t="shared" si="21"/>
        <v>1142836</v>
      </c>
    </row>
    <row r="155" spans="1:7" ht="13.5" thickBot="1" x14ac:dyDescent="0.25">
      <c r="A155" s="8" t="s">
        <v>7</v>
      </c>
      <c r="B155" s="31"/>
      <c r="C155" s="31"/>
      <c r="D155" s="31"/>
      <c r="E155" s="31"/>
      <c r="F155" s="31"/>
      <c r="G155" s="31"/>
    </row>
    <row r="156" spans="1:7" ht="13.5" thickBot="1" x14ac:dyDescent="0.25">
      <c r="A156" s="9" t="s">
        <v>8</v>
      </c>
      <c r="B156" s="31">
        <v>641200</v>
      </c>
      <c r="C156" s="31">
        <v>517400</v>
      </c>
      <c r="D156" s="31">
        <v>117569</v>
      </c>
      <c r="E156" s="31">
        <v>230194</v>
      </c>
      <c r="F156" s="31">
        <v>345645</v>
      </c>
      <c r="G156" s="31">
        <v>467454</v>
      </c>
    </row>
    <row r="157" spans="1:7" ht="13.5" thickBot="1" x14ac:dyDescent="0.25">
      <c r="A157" s="9" t="s">
        <v>9</v>
      </c>
      <c r="B157" s="31">
        <v>616200</v>
      </c>
      <c r="C157" s="31">
        <v>609025</v>
      </c>
      <c r="D157" s="31">
        <v>47101</v>
      </c>
      <c r="E157" s="31">
        <v>138897</v>
      </c>
      <c r="F157" s="31">
        <v>188833</v>
      </c>
      <c r="G157" s="31">
        <v>266433</v>
      </c>
    </row>
    <row r="158" spans="1:7" ht="13.5" thickBot="1" x14ac:dyDescent="0.25">
      <c r="A158" s="9" t="s">
        <v>10</v>
      </c>
      <c r="B158" s="31"/>
      <c r="C158" s="31">
        <v>458766</v>
      </c>
      <c r="D158" s="31"/>
      <c r="E158" s="31">
        <v>408948</v>
      </c>
      <c r="F158" s="31">
        <v>408948</v>
      </c>
      <c r="G158" s="31">
        <v>408949</v>
      </c>
    </row>
    <row r="159" spans="1:7" ht="13.5" thickBot="1" x14ac:dyDescent="0.25">
      <c r="A159" s="8"/>
      <c r="B159" s="31"/>
      <c r="C159" s="31"/>
      <c r="D159" s="31"/>
      <c r="E159" s="31"/>
      <c r="F159" s="31"/>
      <c r="G159" s="31"/>
    </row>
    <row r="160" spans="1:7" ht="26.25" customHeight="1" thickBot="1" x14ac:dyDescent="0.25">
      <c r="A160" s="25" t="s">
        <v>11</v>
      </c>
      <c r="B160" s="30">
        <f>+SUM(B161:B166)</f>
        <v>8936000</v>
      </c>
      <c r="C160" s="30">
        <f t="shared" ref="C160:G160" si="22">+SUM(C161:C166)</f>
        <v>8879345</v>
      </c>
      <c r="D160" s="30">
        <f t="shared" si="22"/>
        <v>2227322</v>
      </c>
      <c r="E160" s="30">
        <f t="shared" si="22"/>
        <v>4915206</v>
      </c>
      <c r="F160" s="30">
        <f t="shared" si="22"/>
        <v>5756958</v>
      </c>
      <c r="G160" s="30">
        <f t="shared" si="22"/>
        <v>8561876</v>
      </c>
    </row>
    <row r="161" spans="1:7" ht="13.5" thickBot="1" x14ac:dyDescent="0.25">
      <c r="A161" s="8" t="s">
        <v>19</v>
      </c>
      <c r="B161" s="31"/>
      <c r="C161" s="31"/>
      <c r="D161" s="31"/>
      <c r="E161" s="31"/>
      <c r="F161" s="31"/>
      <c r="G161" s="31"/>
    </row>
    <row r="162" spans="1:7" ht="26.25" thickBot="1" x14ac:dyDescent="0.25">
      <c r="A162" s="33" t="s">
        <v>80</v>
      </c>
      <c r="B162" s="34">
        <v>1956000</v>
      </c>
      <c r="C162" s="34">
        <f>2031000-C163</f>
        <v>1956000</v>
      </c>
      <c r="D162" s="31">
        <v>2722</v>
      </c>
      <c r="E162" s="31">
        <v>854822</v>
      </c>
      <c r="F162" s="31">
        <v>913656</v>
      </c>
      <c r="G162" s="31">
        <v>1835841</v>
      </c>
    </row>
    <row r="163" spans="1:7" ht="51.75" thickBot="1" x14ac:dyDescent="0.25">
      <c r="A163" s="33" t="s">
        <v>81</v>
      </c>
      <c r="B163" s="34">
        <v>200000</v>
      </c>
      <c r="C163" s="34">
        <v>75000</v>
      </c>
      <c r="D163" s="31"/>
      <c r="E163" s="31"/>
      <c r="F163" s="31"/>
      <c r="G163" s="31"/>
    </row>
    <row r="164" spans="1:7" ht="26.25" thickBot="1" x14ac:dyDescent="0.25">
      <c r="A164" s="33" t="s">
        <v>82</v>
      </c>
      <c r="B164" s="34">
        <v>6780000</v>
      </c>
      <c r="C164" s="34">
        <v>6780000</v>
      </c>
      <c r="D164" s="31">
        <v>2216959</v>
      </c>
      <c r="E164" s="31">
        <v>4079894</v>
      </c>
      <c r="F164" s="31">
        <v>4818350</v>
      </c>
      <c r="G164" s="31">
        <v>6780000</v>
      </c>
    </row>
    <row r="165" spans="1:7" ht="26.25" thickBot="1" x14ac:dyDescent="0.25">
      <c r="A165" s="33" t="s">
        <v>65</v>
      </c>
      <c r="B165" s="31"/>
      <c r="C165" s="31"/>
      <c r="D165" s="31">
        <v>7641</v>
      </c>
      <c r="E165" s="31">
        <v>-19510</v>
      </c>
      <c r="F165" s="31">
        <v>-34593</v>
      </c>
      <c r="G165" s="31">
        <v>-113510</v>
      </c>
    </row>
    <row r="166" spans="1:7" ht="64.5" thickBot="1" x14ac:dyDescent="0.25">
      <c r="A166" s="33" t="s">
        <v>102</v>
      </c>
      <c r="B166" s="31"/>
      <c r="C166" s="31">
        <v>68345</v>
      </c>
      <c r="D166" s="31"/>
      <c r="E166" s="31"/>
      <c r="F166" s="31">
        <f>68345-8614-186</f>
        <v>59545</v>
      </c>
      <c r="G166" s="31">
        <f>68345-8800</f>
        <v>59545</v>
      </c>
    </row>
    <row r="167" spans="1:7" ht="13.5" thickBot="1" x14ac:dyDescent="0.25">
      <c r="A167" s="25" t="s">
        <v>13</v>
      </c>
      <c r="B167" s="30">
        <f>+B160+B154</f>
        <v>10193400</v>
      </c>
      <c r="C167" s="30">
        <f t="shared" ref="C167:G167" si="23">+C160+C154</f>
        <v>10464536</v>
      </c>
      <c r="D167" s="30">
        <f t="shared" si="23"/>
        <v>2391992</v>
      </c>
      <c r="E167" s="30">
        <f t="shared" si="23"/>
        <v>5693245</v>
      </c>
      <c r="F167" s="30">
        <f t="shared" si="23"/>
        <v>6700384</v>
      </c>
      <c r="G167" s="30">
        <f t="shared" si="23"/>
        <v>9704712</v>
      </c>
    </row>
    <row r="168" spans="1:7" ht="13.5" thickBot="1" x14ac:dyDescent="0.25">
      <c r="A168" s="8"/>
      <c r="B168" s="31"/>
      <c r="C168" s="31"/>
      <c r="D168" s="31"/>
      <c r="E168" s="31"/>
      <c r="F168" s="31"/>
      <c r="G168" s="31"/>
    </row>
    <row r="169" spans="1:7" ht="13.5" thickBot="1" x14ac:dyDescent="0.25">
      <c r="A169" s="8" t="s">
        <v>14</v>
      </c>
      <c r="B169" s="32">
        <v>16</v>
      </c>
      <c r="C169" s="32">
        <v>16</v>
      </c>
      <c r="D169" s="32">
        <v>13</v>
      </c>
      <c r="E169" s="32">
        <v>14</v>
      </c>
      <c r="F169" s="32">
        <v>14</v>
      </c>
      <c r="G169" s="32">
        <v>14</v>
      </c>
    </row>
    <row r="170" spans="1:7" ht="15.75" x14ac:dyDescent="0.2">
      <c r="A170" s="10"/>
    </row>
    <row r="171" spans="1:7" ht="13.5" thickBot="1" x14ac:dyDescent="0.25"/>
    <row r="172" spans="1:7" ht="13.5" thickBot="1" x14ac:dyDescent="0.25">
      <c r="A172" s="56" t="s">
        <v>61</v>
      </c>
      <c r="B172" s="57"/>
      <c r="C172" s="57"/>
      <c r="D172" s="57"/>
      <c r="E172" s="57"/>
      <c r="F172" s="57"/>
      <c r="G172" s="58"/>
    </row>
    <row r="173" spans="1:7" ht="12.75" customHeight="1" x14ac:dyDescent="0.2">
      <c r="A173" s="39" t="s">
        <v>2</v>
      </c>
      <c r="B173" s="59" t="s">
        <v>97</v>
      </c>
      <c r="C173" s="53" t="s">
        <v>98</v>
      </c>
      <c r="D173" s="26" t="s">
        <v>4</v>
      </c>
      <c r="E173" s="26" t="s">
        <v>4</v>
      </c>
      <c r="F173" s="26" t="s">
        <v>4</v>
      </c>
      <c r="G173" s="26" t="s">
        <v>4</v>
      </c>
    </row>
    <row r="174" spans="1:7" x14ac:dyDescent="0.2">
      <c r="A174" s="39" t="s">
        <v>3</v>
      </c>
      <c r="B174" s="60"/>
      <c r="C174" s="54"/>
      <c r="D174" s="27" t="s">
        <v>5</v>
      </c>
      <c r="E174" s="27" t="s">
        <v>5</v>
      </c>
      <c r="F174" s="27" t="s">
        <v>5</v>
      </c>
      <c r="G174" s="27" t="s">
        <v>5</v>
      </c>
    </row>
    <row r="175" spans="1:7" ht="41.25" customHeight="1" thickBot="1" x14ac:dyDescent="0.25">
      <c r="A175" s="3"/>
      <c r="B175" s="61"/>
      <c r="C175" s="55"/>
      <c r="D175" s="28" t="s">
        <v>92</v>
      </c>
      <c r="E175" s="29" t="s">
        <v>93</v>
      </c>
      <c r="F175" s="29" t="s">
        <v>94</v>
      </c>
      <c r="G175" s="29" t="s">
        <v>95</v>
      </c>
    </row>
    <row r="176" spans="1:7" ht="13.5" thickBot="1" x14ac:dyDescent="0.25">
      <c r="A176" s="25" t="s">
        <v>6</v>
      </c>
      <c r="B176" s="30">
        <f>+B178+B179+B180</f>
        <v>3013400</v>
      </c>
      <c r="C176" s="30">
        <f t="shared" ref="C176:G176" si="24">+C178+C179+C180</f>
        <v>1780877</v>
      </c>
      <c r="D176" s="30">
        <f t="shared" si="24"/>
        <v>274357</v>
      </c>
      <c r="E176" s="30">
        <f t="shared" si="24"/>
        <v>689898</v>
      </c>
      <c r="F176" s="30">
        <f t="shared" si="24"/>
        <v>1090387</v>
      </c>
      <c r="G176" s="30">
        <f t="shared" si="24"/>
        <v>1490579</v>
      </c>
    </row>
    <row r="177" spans="1:7" ht="13.5" thickBot="1" x14ac:dyDescent="0.25">
      <c r="A177" s="8" t="s">
        <v>7</v>
      </c>
      <c r="B177" s="31"/>
      <c r="C177" s="31"/>
      <c r="D177" s="31"/>
      <c r="E177" s="31"/>
      <c r="F177" s="31"/>
      <c r="G177" s="31"/>
    </row>
    <row r="178" spans="1:7" ht="13.5" thickBot="1" x14ac:dyDescent="0.25">
      <c r="A178" s="9" t="s">
        <v>8</v>
      </c>
      <c r="B178" s="31">
        <v>880300</v>
      </c>
      <c r="C178" s="31">
        <v>1052600</v>
      </c>
      <c r="D178" s="31">
        <v>269254</v>
      </c>
      <c r="E178" s="31">
        <v>527064</v>
      </c>
      <c r="F178" s="31">
        <v>774227</v>
      </c>
      <c r="G178" s="31">
        <v>979460</v>
      </c>
    </row>
    <row r="179" spans="1:7" ht="13.5" thickBot="1" x14ac:dyDescent="0.25">
      <c r="A179" s="9" t="s">
        <v>9</v>
      </c>
      <c r="B179" s="31">
        <v>2133100</v>
      </c>
      <c r="C179" s="31">
        <v>728277</v>
      </c>
      <c r="D179" s="31">
        <v>5103</v>
      </c>
      <c r="E179" s="31">
        <v>162834</v>
      </c>
      <c r="F179" s="31">
        <v>316160</v>
      </c>
      <c r="G179" s="31">
        <v>511119</v>
      </c>
    </row>
    <row r="180" spans="1:7" ht="13.5" thickBot="1" x14ac:dyDescent="0.25">
      <c r="A180" s="9" t="s">
        <v>10</v>
      </c>
      <c r="B180" s="31"/>
      <c r="C180" s="31"/>
      <c r="D180" s="31"/>
      <c r="E180" s="31"/>
      <c r="F180" s="31"/>
      <c r="G180" s="31"/>
    </row>
    <row r="181" spans="1:7" ht="13.5" thickBot="1" x14ac:dyDescent="0.25">
      <c r="A181" s="8"/>
      <c r="B181" s="31"/>
      <c r="C181" s="31"/>
      <c r="D181" s="31"/>
      <c r="E181" s="31"/>
      <c r="F181" s="31"/>
      <c r="G181" s="31"/>
    </row>
    <row r="182" spans="1:7" ht="26.25" customHeight="1" thickBot="1" x14ac:dyDescent="0.25">
      <c r="A182" s="25" t="s">
        <v>11</v>
      </c>
      <c r="B182" s="30">
        <f>+SUM(B183:B188)</f>
        <v>1000000</v>
      </c>
      <c r="C182" s="30">
        <f t="shared" ref="C182:G182" si="25">+SUM(C183:C188)</f>
        <v>710400</v>
      </c>
      <c r="D182" s="30">
        <f t="shared" si="25"/>
        <v>355595</v>
      </c>
      <c r="E182" s="30">
        <f t="shared" si="25"/>
        <v>424377</v>
      </c>
      <c r="F182" s="30">
        <f t="shared" si="25"/>
        <v>474048</v>
      </c>
      <c r="G182" s="30">
        <f t="shared" si="25"/>
        <v>637330</v>
      </c>
    </row>
    <row r="183" spans="1:7" ht="13.5" thickBot="1" x14ac:dyDescent="0.25">
      <c r="A183" s="8" t="s">
        <v>19</v>
      </c>
      <c r="B183" s="31"/>
      <c r="C183" s="31"/>
      <c r="D183" s="31"/>
      <c r="E183" s="31"/>
      <c r="F183" s="31"/>
      <c r="G183" s="31"/>
    </row>
    <row r="184" spans="1:7" ht="39" thickBot="1" x14ac:dyDescent="0.25">
      <c r="A184" s="41" t="s">
        <v>85</v>
      </c>
      <c r="B184" s="31">
        <v>300000</v>
      </c>
      <c r="C184" s="31">
        <v>68667</v>
      </c>
      <c r="D184" s="31">
        <v>1565</v>
      </c>
      <c r="E184" s="31">
        <v>1565</v>
      </c>
      <c r="F184" s="31">
        <v>1565</v>
      </c>
      <c r="G184" s="31">
        <v>68666</v>
      </c>
    </row>
    <row r="185" spans="1:7" ht="39" thickBot="1" x14ac:dyDescent="0.25">
      <c r="A185" s="41" t="s">
        <v>83</v>
      </c>
      <c r="B185" s="31">
        <v>400000</v>
      </c>
      <c r="C185" s="31">
        <v>336176</v>
      </c>
      <c r="D185" s="31">
        <v>271407</v>
      </c>
      <c r="E185" s="31">
        <v>271407</v>
      </c>
      <c r="F185" s="31">
        <v>271407</v>
      </c>
      <c r="G185" s="31">
        <v>271700</v>
      </c>
    </row>
    <row r="186" spans="1:7" ht="64.5" thickBot="1" x14ac:dyDescent="0.25">
      <c r="A186" s="41" t="s">
        <v>84</v>
      </c>
      <c r="B186" s="31">
        <v>300000</v>
      </c>
      <c r="C186" s="31">
        <v>300000</v>
      </c>
      <c r="D186" s="31">
        <v>83123</v>
      </c>
      <c r="E186" s="31">
        <v>151405</v>
      </c>
      <c r="F186" s="31">
        <v>201076</v>
      </c>
      <c r="G186" s="31">
        <v>291407</v>
      </c>
    </row>
    <row r="187" spans="1:7" ht="13.5" thickBot="1" x14ac:dyDescent="0.25">
      <c r="A187" s="41" t="s">
        <v>66</v>
      </c>
      <c r="B187" s="31"/>
      <c r="C187" s="31"/>
      <c r="D187" s="31">
        <v>-500</v>
      </c>
      <c r="E187" s="31"/>
      <c r="F187" s="31"/>
      <c r="G187" s="31"/>
    </row>
    <row r="188" spans="1:7" ht="13.5" thickBot="1" x14ac:dyDescent="0.25">
      <c r="A188" s="41" t="s">
        <v>112</v>
      </c>
      <c r="B188" s="31"/>
      <c r="C188" s="31">
        <v>5557</v>
      </c>
      <c r="D188" s="31"/>
      <c r="E188" s="31"/>
      <c r="F188" s="31"/>
      <c r="G188" s="31">
        <v>5557</v>
      </c>
    </row>
    <row r="189" spans="1:7" ht="13.5" thickBot="1" x14ac:dyDescent="0.25">
      <c r="A189" s="25" t="s">
        <v>13</v>
      </c>
      <c r="B189" s="30">
        <f>+B182+B176</f>
        <v>4013400</v>
      </c>
      <c r="C189" s="30">
        <f t="shared" ref="C189:G189" si="26">+C182+C176</f>
        <v>2491277</v>
      </c>
      <c r="D189" s="30">
        <f t="shared" si="26"/>
        <v>629952</v>
      </c>
      <c r="E189" s="30">
        <f t="shared" si="26"/>
        <v>1114275</v>
      </c>
      <c r="F189" s="30">
        <f t="shared" si="26"/>
        <v>1564435</v>
      </c>
      <c r="G189" s="30">
        <f t="shared" si="26"/>
        <v>2127909</v>
      </c>
    </row>
    <row r="190" spans="1:7" ht="13.5" thickBot="1" x14ac:dyDescent="0.25">
      <c r="A190" s="8"/>
      <c r="B190" s="31"/>
      <c r="C190" s="31"/>
      <c r="D190" s="31"/>
      <c r="E190" s="31"/>
      <c r="F190" s="31"/>
      <c r="G190" s="31"/>
    </row>
    <row r="191" spans="1:7" ht="13.5" thickBot="1" x14ac:dyDescent="0.25">
      <c r="A191" s="8" t="s">
        <v>14</v>
      </c>
      <c r="B191" s="32">
        <v>18</v>
      </c>
      <c r="C191" s="32">
        <v>18</v>
      </c>
      <c r="D191" s="32">
        <v>16</v>
      </c>
      <c r="E191" s="32">
        <v>16</v>
      </c>
      <c r="F191" s="32">
        <v>16</v>
      </c>
      <c r="G191" s="32">
        <v>16</v>
      </c>
    </row>
    <row r="192" spans="1:7" ht="15.75" x14ac:dyDescent="0.2">
      <c r="A192" s="10"/>
    </row>
    <row r="193" spans="1:7" ht="13.5" thickBot="1" x14ac:dyDescent="0.25"/>
    <row r="194" spans="1:7" ht="13.5" thickBot="1" x14ac:dyDescent="0.25">
      <c r="A194" s="56" t="s">
        <v>62</v>
      </c>
      <c r="B194" s="57"/>
      <c r="C194" s="57"/>
      <c r="D194" s="57"/>
      <c r="E194" s="57"/>
      <c r="F194" s="57"/>
      <c r="G194" s="58"/>
    </row>
    <row r="195" spans="1:7" ht="12.75" customHeight="1" x14ac:dyDescent="0.2">
      <c r="A195" s="39" t="s">
        <v>2</v>
      </c>
      <c r="B195" s="59" t="s">
        <v>97</v>
      </c>
      <c r="C195" s="53" t="s">
        <v>98</v>
      </c>
      <c r="D195" s="26" t="s">
        <v>4</v>
      </c>
      <c r="E195" s="26" t="s">
        <v>4</v>
      </c>
      <c r="F195" s="26" t="s">
        <v>4</v>
      </c>
      <c r="G195" s="26" t="s">
        <v>4</v>
      </c>
    </row>
    <row r="196" spans="1:7" x14ac:dyDescent="0.2">
      <c r="A196" s="39" t="s">
        <v>3</v>
      </c>
      <c r="B196" s="60"/>
      <c r="C196" s="54"/>
      <c r="D196" s="27" t="s">
        <v>5</v>
      </c>
      <c r="E196" s="27" t="s">
        <v>5</v>
      </c>
      <c r="F196" s="27" t="s">
        <v>5</v>
      </c>
      <c r="G196" s="27" t="s">
        <v>5</v>
      </c>
    </row>
    <row r="197" spans="1:7" ht="41.25" customHeight="1" thickBot="1" x14ac:dyDescent="0.25">
      <c r="A197" s="3"/>
      <c r="B197" s="61"/>
      <c r="C197" s="55"/>
      <c r="D197" s="28" t="s">
        <v>92</v>
      </c>
      <c r="E197" s="29" t="s">
        <v>93</v>
      </c>
      <c r="F197" s="29" t="s">
        <v>94</v>
      </c>
      <c r="G197" s="29" t="s">
        <v>95</v>
      </c>
    </row>
    <row r="198" spans="1:7" ht="13.5" thickBot="1" x14ac:dyDescent="0.25">
      <c r="A198" s="25" t="s">
        <v>6</v>
      </c>
      <c r="B198" s="30">
        <f>+B200+B201+B202</f>
        <v>39993700</v>
      </c>
      <c r="C198" s="30">
        <f t="shared" ref="C198:G198" si="27">+C200+C201+C202</f>
        <v>26292170</v>
      </c>
      <c r="D198" s="30">
        <f t="shared" si="27"/>
        <v>3938449</v>
      </c>
      <c r="E198" s="30">
        <f t="shared" si="27"/>
        <v>9285105</v>
      </c>
      <c r="F198" s="30">
        <f t="shared" si="27"/>
        <v>13886336</v>
      </c>
      <c r="G198" s="30">
        <f t="shared" si="27"/>
        <v>21753680</v>
      </c>
    </row>
    <row r="199" spans="1:7" ht="13.5" thickBot="1" x14ac:dyDescent="0.25">
      <c r="A199" s="8" t="s">
        <v>7</v>
      </c>
      <c r="B199" s="31"/>
      <c r="C199" s="31"/>
      <c r="D199" s="31"/>
      <c r="E199" s="31"/>
      <c r="F199" s="31"/>
      <c r="G199" s="31"/>
    </row>
    <row r="200" spans="1:7" ht="13.5" thickBot="1" x14ac:dyDescent="0.25">
      <c r="A200" s="9" t="s">
        <v>8</v>
      </c>
      <c r="B200" s="31">
        <v>15981100</v>
      </c>
      <c r="C200" s="31">
        <v>17474287</v>
      </c>
      <c r="D200" s="31">
        <v>3579316</v>
      </c>
      <c r="E200" s="31">
        <v>7959242</v>
      </c>
      <c r="F200" s="31">
        <v>11852916</v>
      </c>
      <c r="G200" s="31">
        <v>16826792</v>
      </c>
    </row>
    <row r="201" spans="1:7" ht="13.5" thickBot="1" x14ac:dyDescent="0.25">
      <c r="A201" s="9" t="s">
        <v>9</v>
      </c>
      <c r="B201" s="31">
        <v>23349400</v>
      </c>
      <c r="C201" s="31">
        <v>6216434</v>
      </c>
      <c r="D201" s="31">
        <v>323779</v>
      </c>
      <c r="E201" s="31">
        <v>834873</v>
      </c>
      <c r="F201" s="31">
        <v>1290634</v>
      </c>
      <c r="G201" s="31">
        <v>2423934</v>
      </c>
    </row>
    <row r="202" spans="1:7" ht="13.5" thickBot="1" x14ac:dyDescent="0.25">
      <c r="A202" s="9" t="s">
        <v>10</v>
      </c>
      <c r="B202" s="31">
        <v>663200</v>
      </c>
      <c r="C202" s="31">
        <v>2601449</v>
      </c>
      <c r="D202" s="31">
        <v>35354</v>
      </c>
      <c r="E202" s="31">
        <v>490990</v>
      </c>
      <c r="F202" s="31">
        <v>742786</v>
      </c>
      <c r="G202" s="31">
        <v>2502954</v>
      </c>
    </row>
    <row r="203" spans="1:7" ht="13.5" thickBot="1" x14ac:dyDescent="0.25">
      <c r="A203" s="8"/>
      <c r="B203" s="31"/>
      <c r="C203" s="31"/>
      <c r="D203" s="31"/>
      <c r="E203" s="31"/>
      <c r="F203" s="31"/>
      <c r="G203" s="31"/>
    </row>
    <row r="204" spans="1:7" ht="26.25" customHeight="1" thickBot="1" x14ac:dyDescent="0.25">
      <c r="A204" s="25" t="s">
        <v>11</v>
      </c>
      <c r="B204" s="30">
        <f>+SUM(B205:B210)</f>
        <v>3225300</v>
      </c>
      <c r="C204" s="30">
        <f t="shared" ref="C204:G204" si="28">+SUM(C205:C210)</f>
        <v>3840848</v>
      </c>
      <c r="D204" s="30">
        <f t="shared" si="28"/>
        <v>1961006</v>
      </c>
      <c r="E204" s="30">
        <f t="shared" si="28"/>
        <v>2273273</v>
      </c>
      <c r="F204" s="30">
        <f t="shared" si="28"/>
        <v>3189356</v>
      </c>
      <c r="G204" s="30">
        <f t="shared" si="28"/>
        <v>3709321</v>
      </c>
    </row>
    <row r="205" spans="1:7" ht="13.5" thickBot="1" x14ac:dyDescent="0.25">
      <c r="A205" s="8" t="s">
        <v>19</v>
      </c>
      <c r="B205" s="31"/>
      <c r="C205" s="31"/>
      <c r="D205" s="31"/>
      <c r="E205" s="31"/>
      <c r="F205" s="31"/>
      <c r="G205" s="31"/>
    </row>
    <row r="206" spans="1:7" ht="13.5" thickBot="1" x14ac:dyDescent="0.25">
      <c r="A206" s="33" t="s">
        <v>86</v>
      </c>
      <c r="B206" s="34">
        <v>29800</v>
      </c>
      <c r="C206" s="34">
        <v>34440</v>
      </c>
      <c r="D206" s="31">
        <v>4500</v>
      </c>
      <c r="E206" s="31">
        <v>11000</v>
      </c>
      <c r="F206" s="31">
        <v>15500</v>
      </c>
      <c r="G206" s="31">
        <v>20640</v>
      </c>
    </row>
    <row r="207" spans="1:7" ht="77.25" thickBot="1" x14ac:dyDescent="0.25">
      <c r="A207" s="33" t="s">
        <v>87</v>
      </c>
      <c r="B207" s="34">
        <v>3132500</v>
      </c>
      <c r="C207" s="34">
        <v>3132500</v>
      </c>
      <c r="D207" s="31">
        <v>1956506</v>
      </c>
      <c r="E207" s="31">
        <v>2207284</v>
      </c>
      <c r="F207" s="31">
        <v>3066188</v>
      </c>
      <c r="G207" s="31">
        <v>3021473</v>
      </c>
    </row>
    <row r="208" spans="1:7" ht="13.5" thickBot="1" x14ac:dyDescent="0.25">
      <c r="A208" s="33" t="s">
        <v>88</v>
      </c>
      <c r="B208" s="34">
        <v>63000</v>
      </c>
      <c r="C208" s="34">
        <v>63000</v>
      </c>
      <c r="D208" s="31"/>
      <c r="E208" s="31">
        <v>56300</v>
      </c>
      <c r="F208" s="31">
        <v>56300</v>
      </c>
      <c r="G208" s="31">
        <v>56300</v>
      </c>
    </row>
    <row r="209" spans="1:7" ht="26.25" thickBot="1" x14ac:dyDescent="0.25">
      <c r="A209" s="41" t="s">
        <v>113</v>
      </c>
      <c r="B209" s="31"/>
      <c r="C209" s="31">
        <v>610908</v>
      </c>
      <c r="D209" s="31"/>
      <c r="E209" s="31">
        <v>-1311</v>
      </c>
      <c r="F209" s="31">
        <v>51368</v>
      </c>
      <c r="G209" s="31">
        <v>610908</v>
      </c>
    </row>
    <row r="210" spans="1:7" ht="13.5" thickBot="1" x14ac:dyDescent="0.25">
      <c r="A210" s="8"/>
      <c r="B210" s="31"/>
      <c r="C210" s="31"/>
      <c r="D210" s="31"/>
      <c r="E210" s="31"/>
      <c r="F210" s="31"/>
      <c r="G210" s="31"/>
    </row>
    <row r="211" spans="1:7" ht="13.5" thickBot="1" x14ac:dyDescent="0.25">
      <c r="A211" s="25" t="s">
        <v>13</v>
      </c>
      <c r="B211" s="30">
        <f>+B204+B198</f>
        <v>43219000</v>
      </c>
      <c r="C211" s="30">
        <f t="shared" ref="C211:G211" si="29">+C204+C198</f>
        <v>30133018</v>
      </c>
      <c r="D211" s="30">
        <f t="shared" si="29"/>
        <v>5899455</v>
      </c>
      <c r="E211" s="30">
        <f t="shared" si="29"/>
        <v>11558378</v>
      </c>
      <c r="F211" s="30">
        <f t="shared" si="29"/>
        <v>17075692</v>
      </c>
      <c r="G211" s="30">
        <f t="shared" si="29"/>
        <v>25463001</v>
      </c>
    </row>
    <row r="212" spans="1:7" ht="13.5" thickBot="1" x14ac:dyDescent="0.25">
      <c r="A212" s="8"/>
      <c r="B212" s="31"/>
      <c r="C212" s="31"/>
      <c r="D212" s="31"/>
      <c r="E212" s="31"/>
      <c r="F212" s="31"/>
      <c r="G212" s="31"/>
    </row>
    <row r="213" spans="1:7" ht="13.5" thickBot="1" x14ac:dyDescent="0.25">
      <c r="A213" s="8" t="s">
        <v>14</v>
      </c>
      <c r="B213" s="32">
        <v>745</v>
      </c>
      <c r="C213" s="32">
        <v>748</v>
      </c>
      <c r="D213" s="32">
        <v>688</v>
      </c>
      <c r="E213" s="32">
        <v>687</v>
      </c>
      <c r="F213" s="32">
        <v>685</v>
      </c>
      <c r="G213" s="32">
        <v>689</v>
      </c>
    </row>
    <row r="214" spans="1:7" ht="15.75" x14ac:dyDescent="0.2">
      <c r="A214" s="10"/>
    </row>
    <row r="215" spans="1:7" ht="13.5" thickBot="1" x14ac:dyDescent="0.25"/>
    <row r="216" spans="1:7" ht="13.5" thickBot="1" x14ac:dyDescent="0.25">
      <c r="A216" s="56" t="s">
        <v>63</v>
      </c>
      <c r="B216" s="57"/>
      <c r="C216" s="57"/>
      <c r="D216" s="57"/>
      <c r="E216" s="57"/>
      <c r="F216" s="57"/>
      <c r="G216" s="58"/>
    </row>
    <row r="217" spans="1:7" ht="12.75" customHeight="1" x14ac:dyDescent="0.2">
      <c r="A217" s="39" t="s">
        <v>2</v>
      </c>
      <c r="B217" s="59" t="s">
        <v>97</v>
      </c>
      <c r="C217" s="53" t="s">
        <v>98</v>
      </c>
      <c r="D217" s="26" t="s">
        <v>4</v>
      </c>
      <c r="E217" s="26" t="s">
        <v>4</v>
      </c>
      <c r="F217" s="26" t="s">
        <v>4</v>
      </c>
      <c r="G217" s="26" t="s">
        <v>4</v>
      </c>
    </row>
    <row r="218" spans="1:7" x14ac:dyDescent="0.2">
      <c r="A218" s="39" t="s">
        <v>3</v>
      </c>
      <c r="B218" s="60"/>
      <c r="C218" s="54"/>
      <c r="D218" s="27" t="s">
        <v>5</v>
      </c>
      <c r="E218" s="27" t="s">
        <v>5</v>
      </c>
      <c r="F218" s="27" t="s">
        <v>5</v>
      </c>
      <c r="G218" s="27" t="s">
        <v>5</v>
      </c>
    </row>
    <row r="219" spans="1:7" ht="41.25" customHeight="1" thickBot="1" x14ac:dyDescent="0.25">
      <c r="A219" s="3"/>
      <c r="B219" s="61"/>
      <c r="C219" s="55"/>
      <c r="D219" s="28" t="s">
        <v>92</v>
      </c>
      <c r="E219" s="29" t="s">
        <v>93</v>
      </c>
      <c r="F219" s="29" t="s">
        <v>94</v>
      </c>
      <c r="G219" s="29" t="s">
        <v>95</v>
      </c>
    </row>
    <row r="220" spans="1:7" ht="13.5" thickBot="1" x14ac:dyDescent="0.25">
      <c r="A220" s="25" t="s">
        <v>6</v>
      </c>
      <c r="B220" s="30">
        <f>+B222+B223+B224</f>
        <v>11853500</v>
      </c>
      <c r="C220" s="30">
        <f t="shared" ref="C220:G220" si="30">+C222+C223+C224</f>
        <v>13628837</v>
      </c>
      <c r="D220" s="30">
        <f t="shared" si="30"/>
        <v>2839818</v>
      </c>
      <c r="E220" s="30">
        <f t="shared" si="30"/>
        <v>4775470</v>
      </c>
      <c r="F220" s="30">
        <f t="shared" si="30"/>
        <v>11547298</v>
      </c>
      <c r="G220" s="30">
        <f t="shared" si="30"/>
        <v>12858512</v>
      </c>
    </row>
    <row r="221" spans="1:7" ht="13.5" thickBot="1" x14ac:dyDescent="0.25">
      <c r="A221" s="8" t="s">
        <v>7</v>
      </c>
      <c r="B221" s="31"/>
      <c r="C221" s="31"/>
      <c r="D221" s="31"/>
      <c r="E221" s="31"/>
      <c r="F221" s="31"/>
      <c r="G221" s="31"/>
    </row>
    <row r="222" spans="1:7" ht="13.5" thickBot="1" x14ac:dyDescent="0.25">
      <c r="A222" s="9" t="s">
        <v>8</v>
      </c>
      <c r="B222" s="31">
        <v>1168100</v>
      </c>
      <c r="C222" s="31">
        <v>1049212</v>
      </c>
      <c r="D222" s="31">
        <v>238720</v>
      </c>
      <c r="E222" s="31">
        <v>531534</v>
      </c>
      <c r="F222" s="31">
        <v>807827</v>
      </c>
      <c r="G222" s="31">
        <v>1016450</v>
      </c>
    </row>
    <row r="223" spans="1:7" ht="13.5" thickBot="1" x14ac:dyDescent="0.25">
      <c r="A223" s="9" t="s">
        <v>9</v>
      </c>
      <c r="B223" s="31">
        <v>10685400</v>
      </c>
      <c r="C223" s="31">
        <v>12555798</v>
      </c>
      <c r="D223" s="31">
        <v>2601098</v>
      </c>
      <c r="E223" s="31">
        <v>4238323</v>
      </c>
      <c r="F223" s="31">
        <v>10726817</v>
      </c>
      <c r="G223" s="31">
        <v>11818236</v>
      </c>
    </row>
    <row r="224" spans="1:7" ht="13.5" thickBot="1" x14ac:dyDescent="0.25">
      <c r="A224" s="9" t="s">
        <v>10</v>
      </c>
      <c r="B224" s="31"/>
      <c r="C224" s="31">
        <v>23827</v>
      </c>
      <c r="D224" s="31"/>
      <c r="E224" s="31">
        <v>5613</v>
      </c>
      <c r="F224" s="31">
        <v>12654</v>
      </c>
      <c r="G224" s="31">
        <v>23826</v>
      </c>
    </row>
    <row r="225" spans="1:7" ht="13.5" thickBot="1" x14ac:dyDescent="0.25">
      <c r="A225" s="8"/>
      <c r="B225" s="31"/>
      <c r="C225" s="31"/>
      <c r="D225" s="31"/>
      <c r="E225" s="31"/>
      <c r="F225" s="31"/>
      <c r="G225" s="31"/>
    </row>
    <row r="226" spans="1:7" ht="26.25" customHeight="1" thickBot="1" x14ac:dyDescent="0.25">
      <c r="A226" s="25" t="s">
        <v>11</v>
      </c>
      <c r="B226" s="30">
        <f t="shared" ref="B226:G226" si="31">+SUM(B227:B233)</f>
        <v>9956700</v>
      </c>
      <c r="C226" s="30">
        <f t="shared" si="31"/>
        <v>12931946</v>
      </c>
      <c r="D226" s="30">
        <f t="shared" si="31"/>
        <v>3409294</v>
      </c>
      <c r="E226" s="30">
        <f t="shared" si="31"/>
        <v>3621324</v>
      </c>
      <c r="F226" s="30">
        <f t="shared" si="31"/>
        <v>8481364</v>
      </c>
      <c r="G226" s="30">
        <f t="shared" si="31"/>
        <v>12930203</v>
      </c>
    </row>
    <row r="227" spans="1:7" ht="13.5" thickBot="1" x14ac:dyDescent="0.25">
      <c r="A227" s="8" t="s">
        <v>19</v>
      </c>
      <c r="B227" s="31"/>
      <c r="C227" s="31"/>
      <c r="D227" s="31"/>
      <c r="E227" s="31"/>
      <c r="F227" s="31"/>
      <c r="G227" s="31"/>
    </row>
    <row r="228" spans="1:7" ht="39" thickBot="1" x14ac:dyDescent="0.25">
      <c r="A228" s="33" t="s">
        <v>89</v>
      </c>
      <c r="B228" s="34">
        <v>350000</v>
      </c>
      <c r="C228" s="34">
        <v>300000</v>
      </c>
      <c r="D228" s="31">
        <v>298475</v>
      </c>
      <c r="E228" s="31">
        <v>298475</v>
      </c>
      <c r="F228" s="31">
        <v>298475</v>
      </c>
      <c r="G228" s="31">
        <v>298475</v>
      </c>
    </row>
    <row r="229" spans="1:7" ht="64.5" thickBot="1" x14ac:dyDescent="0.25">
      <c r="A229" s="33" t="s">
        <v>90</v>
      </c>
      <c r="B229" s="34">
        <v>9471700</v>
      </c>
      <c r="C229" s="34">
        <v>12370678</v>
      </c>
      <c r="D229" s="31">
        <v>2973628</v>
      </c>
      <c r="E229" s="31">
        <v>3176896</v>
      </c>
      <c r="F229" s="31">
        <v>8017378</v>
      </c>
      <c r="G229" s="31">
        <v>12370460</v>
      </c>
    </row>
    <row r="230" spans="1:7" ht="13.5" thickBot="1" x14ac:dyDescent="0.25">
      <c r="A230" s="33" t="s">
        <v>91</v>
      </c>
      <c r="B230" s="34">
        <v>100000</v>
      </c>
      <c r="C230" s="34">
        <v>100000</v>
      </c>
      <c r="D230" s="34">
        <v>100000</v>
      </c>
      <c r="E230" s="34">
        <v>100000</v>
      </c>
      <c r="F230" s="34">
        <v>100000</v>
      </c>
      <c r="G230" s="34">
        <v>100000</v>
      </c>
    </row>
    <row r="231" spans="1:7" ht="26.25" thickBot="1" x14ac:dyDescent="0.25">
      <c r="A231" s="33" t="s">
        <v>100</v>
      </c>
      <c r="B231" s="34">
        <v>35000</v>
      </c>
      <c r="C231" s="34">
        <v>35000</v>
      </c>
      <c r="D231" s="34">
        <v>35000</v>
      </c>
      <c r="E231" s="34">
        <v>35000</v>
      </c>
      <c r="F231" s="34">
        <v>35000</v>
      </c>
      <c r="G231" s="34">
        <v>35000</v>
      </c>
    </row>
    <row r="232" spans="1:7" ht="49.5" customHeight="1" thickBot="1" x14ac:dyDescent="0.25">
      <c r="A232" s="33" t="s">
        <v>114</v>
      </c>
      <c r="B232" s="34"/>
      <c r="C232" s="34">
        <v>126268</v>
      </c>
      <c r="D232" s="31">
        <v>2191</v>
      </c>
      <c r="E232" s="31">
        <v>10953</v>
      </c>
      <c r="F232" s="31">
        <v>30511</v>
      </c>
      <c r="G232" s="31">
        <v>126268</v>
      </c>
    </row>
    <row r="233" spans="1:7" ht="13.5" thickBot="1" x14ac:dyDescent="0.25">
      <c r="A233" s="41"/>
      <c r="B233" s="31"/>
      <c r="C233" s="31"/>
      <c r="D233" s="31"/>
      <c r="E233" s="31"/>
      <c r="F233" s="31"/>
      <c r="G233" s="31"/>
    </row>
    <row r="234" spans="1:7" ht="13.5" thickBot="1" x14ac:dyDescent="0.25">
      <c r="A234" s="25" t="s">
        <v>13</v>
      </c>
      <c r="B234" s="30">
        <f t="shared" ref="B234:G234" si="32">+B226+B220</f>
        <v>21810200</v>
      </c>
      <c r="C234" s="30">
        <f t="shared" si="32"/>
        <v>26560783</v>
      </c>
      <c r="D234" s="30">
        <f t="shared" si="32"/>
        <v>6249112</v>
      </c>
      <c r="E234" s="30">
        <f t="shared" si="32"/>
        <v>8396794</v>
      </c>
      <c r="F234" s="30">
        <f t="shared" si="32"/>
        <v>20028662</v>
      </c>
      <c r="G234" s="30">
        <f t="shared" si="32"/>
        <v>25788715</v>
      </c>
    </row>
    <row r="235" spans="1:7" ht="13.5" thickBot="1" x14ac:dyDescent="0.25">
      <c r="A235" s="8"/>
      <c r="B235" s="31"/>
      <c r="C235" s="31"/>
      <c r="D235" s="31"/>
      <c r="E235" s="31"/>
      <c r="F235" s="31"/>
      <c r="G235" s="31"/>
    </row>
    <row r="236" spans="1:7" ht="13.5" thickBot="1" x14ac:dyDescent="0.25">
      <c r="A236" s="8" t="s">
        <v>14</v>
      </c>
      <c r="B236" s="32">
        <v>40</v>
      </c>
      <c r="C236" s="32">
        <v>39</v>
      </c>
      <c r="D236" s="32">
        <v>39</v>
      </c>
      <c r="E236" s="32">
        <v>39</v>
      </c>
      <c r="F236" s="32">
        <v>39</v>
      </c>
      <c r="G236" s="32">
        <v>38</v>
      </c>
    </row>
    <row r="237" spans="1:7" ht="15.75" x14ac:dyDescent="0.2">
      <c r="A237" s="10"/>
    </row>
    <row r="238" spans="1:7" ht="13.5" thickBot="1" x14ac:dyDescent="0.25"/>
    <row r="239" spans="1:7" ht="13.5" thickBot="1" x14ac:dyDescent="0.25">
      <c r="A239" s="56" t="s">
        <v>64</v>
      </c>
      <c r="B239" s="57"/>
      <c r="C239" s="57"/>
      <c r="D239" s="57"/>
      <c r="E239" s="57"/>
      <c r="F239" s="57"/>
      <c r="G239" s="58"/>
    </row>
    <row r="240" spans="1:7" ht="12.75" customHeight="1" x14ac:dyDescent="0.2">
      <c r="A240" s="39" t="s">
        <v>2</v>
      </c>
      <c r="B240" s="59" t="s">
        <v>97</v>
      </c>
      <c r="C240" s="53" t="s">
        <v>98</v>
      </c>
      <c r="D240" s="26" t="s">
        <v>4</v>
      </c>
      <c r="E240" s="26" t="s">
        <v>4</v>
      </c>
      <c r="F240" s="26" t="s">
        <v>4</v>
      </c>
      <c r="G240" s="26" t="s">
        <v>4</v>
      </c>
    </row>
    <row r="241" spans="1:7" x14ac:dyDescent="0.2">
      <c r="A241" s="39" t="s">
        <v>3</v>
      </c>
      <c r="B241" s="60"/>
      <c r="C241" s="54"/>
      <c r="D241" s="27" t="s">
        <v>5</v>
      </c>
      <c r="E241" s="27" t="s">
        <v>5</v>
      </c>
      <c r="F241" s="27" t="s">
        <v>5</v>
      </c>
      <c r="G241" s="27" t="s">
        <v>5</v>
      </c>
    </row>
    <row r="242" spans="1:7" ht="41.25" customHeight="1" thickBot="1" x14ac:dyDescent="0.25">
      <c r="A242" s="3"/>
      <c r="B242" s="61"/>
      <c r="C242" s="55"/>
      <c r="D242" s="28" t="s">
        <v>92</v>
      </c>
      <c r="E242" s="29" t="s">
        <v>93</v>
      </c>
      <c r="F242" s="29" t="s">
        <v>94</v>
      </c>
      <c r="G242" s="29" t="s">
        <v>95</v>
      </c>
    </row>
    <row r="243" spans="1:7" ht="13.5" thickBot="1" x14ac:dyDescent="0.25">
      <c r="A243" s="25" t="s">
        <v>6</v>
      </c>
      <c r="B243" s="30">
        <f>+B245+B246+B247</f>
        <v>7266100</v>
      </c>
      <c r="C243" s="30">
        <f t="shared" ref="C243:G243" si="33">+C245+C246+C247</f>
        <v>7869137</v>
      </c>
      <c r="D243" s="30">
        <f t="shared" si="33"/>
        <v>1951759</v>
      </c>
      <c r="E243" s="30">
        <f t="shared" si="33"/>
        <v>3954092</v>
      </c>
      <c r="F243" s="30">
        <f t="shared" si="33"/>
        <v>5462745</v>
      </c>
      <c r="G243" s="30">
        <f t="shared" si="33"/>
        <v>7697958</v>
      </c>
    </row>
    <row r="244" spans="1:7" ht="13.5" thickBot="1" x14ac:dyDescent="0.25">
      <c r="A244" s="8" t="s">
        <v>7</v>
      </c>
      <c r="B244" s="31"/>
      <c r="C244" s="31"/>
      <c r="D244" s="31"/>
      <c r="E244" s="31"/>
      <c r="F244" s="31"/>
      <c r="G244" s="31"/>
    </row>
    <row r="245" spans="1:7" ht="13.5" thickBot="1" x14ac:dyDescent="0.25">
      <c r="A245" s="9" t="s">
        <v>8</v>
      </c>
      <c r="B245" s="31">
        <v>5562100</v>
      </c>
      <c r="C245" s="31">
        <v>6162587</v>
      </c>
      <c r="D245" s="31">
        <v>1364861</v>
      </c>
      <c r="E245" s="31">
        <v>2655362</v>
      </c>
      <c r="F245" s="31">
        <v>4073182</v>
      </c>
      <c r="G245" s="31">
        <v>6015408</v>
      </c>
    </row>
    <row r="246" spans="1:7" ht="13.5" thickBot="1" x14ac:dyDescent="0.25">
      <c r="A246" s="9" t="s">
        <v>9</v>
      </c>
      <c r="B246" s="31">
        <v>1604000</v>
      </c>
      <c r="C246" s="31">
        <v>1588123</v>
      </c>
      <c r="D246" s="31">
        <v>565517</v>
      </c>
      <c r="E246" s="31">
        <v>1193924</v>
      </c>
      <c r="F246" s="31">
        <v>1273399</v>
      </c>
      <c r="G246" s="31">
        <v>1564387</v>
      </c>
    </row>
    <row r="247" spans="1:7" ht="13.5" thickBot="1" x14ac:dyDescent="0.25">
      <c r="A247" s="9" t="s">
        <v>10</v>
      </c>
      <c r="B247" s="31">
        <v>100000</v>
      </c>
      <c r="C247" s="31">
        <v>118427</v>
      </c>
      <c r="D247" s="31">
        <v>21381</v>
      </c>
      <c r="E247" s="31">
        <v>104806</v>
      </c>
      <c r="F247" s="31">
        <v>116164</v>
      </c>
      <c r="G247" s="31">
        <v>118163</v>
      </c>
    </row>
    <row r="248" spans="1:7" ht="13.5" thickBot="1" x14ac:dyDescent="0.25">
      <c r="A248" s="8"/>
      <c r="B248" s="31"/>
      <c r="C248" s="31"/>
      <c r="D248" s="31"/>
      <c r="E248" s="31"/>
      <c r="F248" s="31"/>
      <c r="G248" s="31"/>
    </row>
    <row r="249" spans="1:7" ht="26.25" customHeight="1" thickBot="1" x14ac:dyDescent="0.25">
      <c r="A249" s="25" t="s">
        <v>11</v>
      </c>
      <c r="B249" s="30">
        <f>+SUM(B250:B253)</f>
        <v>0</v>
      </c>
      <c r="C249" s="30">
        <f t="shared" ref="C249:G249" si="34">+SUM(C250:C253)</f>
        <v>0</v>
      </c>
      <c r="D249" s="30">
        <f t="shared" si="34"/>
        <v>0</v>
      </c>
      <c r="E249" s="30">
        <f t="shared" si="34"/>
        <v>0</v>
      </c>
      <c r="F249" s="30">
        <f t="shared" si="34"/>
        <v>0</v>
      </c>
      <c r="G249" s="30">
        <f t="shared" si="34"/>
        <v>0</v>
      </c>
    </row>
    <row r="250" spans="1:7" ht="13.5" thickBot="1" x14ac:dyDescent="0.25">
      <c r="A250" s="8" t="s">
        <v>19</v>
      </c>
      <c r="B250" s="31"/>
      <c r="C250" s="31"/>
      <c r="D250" s="31"/>
      <c r="E250" s="31"/>
      <c r="F250" s="31"/>
      <c r="G250" s="31"/>
    </row>
    <row r="251" spans="1:7" ht="13.5" thickBot="1" x14ac:dyDescent="0.25">
      <c r="A251" s="8" t="s">
        <v>12</v>
      </c>
      <c r="B251" s="31"/>
      <c r="C251" s="31"/>
      <c r="D251" s="31"/>
      <c r="E251" s="31"/>
      <c r="F251" s="31"/>
      <c r="G251" s="31"/>
    </row>
    <row r="252" spans="1:7" ht="13.5" thickBot="1" x14ac:dyDescent="0.25">
      <c r="A252" s="8" t="s">
        <v>12</v>
      </c>
      <c r="B252" s="31"/>
      <c r="C252" s="31"/>
      <c r="D252" s="31"/>
      <c r="E252" s="31"/>
      <c r="F252" s="31"/>
      <c r="G252" s="31"/>
    </row>
    <row r="253" spans="1:7" ht="13.5" thickBot="1" x14ac:dyDescent="0.25">
      <c r="A253" s="8"/>
      <c r="B253" s="31"/>
      <c r="C253" s="31"/>
      <c r="D253" s="31"/>
      <c r="E253" s="31"/>
      <c r="F253" s="31"/>
      <c r="G253" s="31"/>
    </row>
    <row r="254" spans="1:7" ht="13.5" thickBot="1" x14ac:dyDescent="0.25">
      <c r="A254" s="25" t="s">
        <v>13</v>
      </c>
      <c r="B254" s="30">
        <f>+B249+B243</f>
        <v>7266100</v>
      </c>
      <c r="C254" s="30">
        <f t="shared" ref="C254:G254" si="35">+C249+C243</f>
        <v>7869137</v>
      </c>
      <c r="D254" s="30">
        <f t="shared" si="35"/>
        <v>1951759</v>
      </c>
      <c r="E254" s="30">
        <f t="shared" si="35"/>
        <v>3954092</v>
      </c>
      <c r="F254" s="30">
        <f t="shared" si="35"/>
        <v>5462745</v>
      </c>
      <c r="G254" s="30">
        <f t="shared" si="35"/>
        <v>7697958</v>
      </c>
    </row>
    <row r="255" spans="1:7" ht="13.5" thickBot="1" x14ac:dyDescent="0.25">
      <c r="A255" s="8"/>
      <c r="B255" s="31"/>
      <c r="C255" s="31"/>
      <c r="D255" s="31"/>
      <c r="E255" s="31"/>
      <c r="F255" s="31"/>
      <c r="G255" s="31"/>
    </row>
    <row r="256" spans="1:7" ht="13.5" thickBot="1" x14ac:dyDescent="0.25">
      <c r="A256" s="8" t="s">
        <v>14</v>
      </c>
      <c r="B256" s="32">
        <v>272</v>
      </c>
      <c r="C256" s="32">
        <v>274</v>
      </c>
      <c r="D256" s="32">
        <v>253</v>
      </c>
      <c r="E256" s="32">
        <v>253</v>
      </c>
      <c r="F256" s="32">
        <v>251</v>
      </c>
      <c r="G256" s="32">
        <v>257</v>
      </c>
    </row>
  </sheetData>
  <mergeCells count="39">
    <mergeCell ref="A216:G216"/>
    <mergeCell ref="B217:B219"/>
    <mergeCell ref="C217:C219"/>
    <mergeCell ref="A239:G239"/>
    <mergeCell ref="B240:B242"/>
    <mergeCell ref="C240:C242"/>
    <mergeCell ref="A172:G172"/>
    <mergeCell ref="B173:B175"/>
    <mergeCell ref="C173:C175"/>
    <mergeCell ref="A194:G194"/>
    <mergeCell ref="B195:B197"/>
    <mergeCell ref="C195:C197"/>
    <mergeCell ref="A130:G130"/>
    <mergeCell ref="B131:B133"/>
    <mergeCell ref="C131:C133"/>
    <mergeCell ref="A150:G150"/>
    <mergeCell ref="B151:B153"/>
    <mergeCell ref="C151:C153"/>
    <mergeCell ref="A93:G93"/>
    <mergeCell ref="B94:B96"/>
    <mergeCell ref="C94:C96"/>
    <mergeCell ref="A113:G113"/>
    <mergeCell ref="B114:B116"/>
    <mergeCell ref="C114:C116"/>
    <mergeCell ref="A52:G52"/>
    <mergeCell ref="B53:B55"/>
    <mergeCell ref="C53:C55"/>
    <mergeCell ref="A73:G73"/>
    <mergeCell ref="B74:B76"/>
    <mergeCell ref="C74:C76"/>
    <mergeCell ref="C31:C33"/>
    <mergeCell ref="A6:G6"/>
    <mergeCell ref="B7:B9"/>
    <mergeCell ref="B31:B33"/>
    <mergeCell ref="A3:G3"/>
    <mergeCell ref="A4:G4"/>
    <mergeCell ref="A5:G5"/>
    <mergeCell ref="C7:C9"/>
    <mergeCell ref="A30:G30"/>
  </mergeCells>
  <hyperlinks>
    <hyperlink ref="A162" r:id="rId1" location="p4676364" display="p4676364" xr:uid="{00000000-0004-0000-0100-000000000000}"/>
    <hyperlink ref="A163" r:id="rId2" display="https://web.apis.bg/p.php?i=312026" xr:uid="{00000000-0004-0000-01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Mariyana I Lambova</cp:lastModifiedBy>
  <dcterms:created xsi:type="dcterms:W3CDTF">2016-04-01T09:51:31Z</dcterms:created>
  <dcterms:modified xsi:type="dcterms:W3CDTF">2022-02-22T13:43:16Z</dcterms:modified>
</cp:coreProperties>
</file>