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DJET_2023\МФ-извършени разходи м. декември\"/>
    </mc:Choice>
  </mc:AlternateContent>
  <xr:revisionPtr revIDLastSave="0" documentId="13_ncr:1_{A0CB928E-4CA7-4A53-BA86-8BC48C27BB6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пол+прог" sheetId="2" r:id="rId1"/>
    <sheet name="Прог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B91" i="1" l="1"/>
  <c r="B227" i="1" l="1"/>
  <c r="B226" i="1"/>
  <c r="B228" i="1"/>
  <c r="B224" i="1" l="1"/>
  <c r="B53" i="1"/>
  <c r="B212" i="1" l="1"/>
  <c r="B206" i="1"/>
  <c r="B194" i="1"/>
  <c r="B188" i="1"/>
  <c r="B176" i="1"/>
  <c r="B170" i="1"/>
  <c r="B158" i="1"/>
  <c r="B152" i="1"/>
  <c r="B140" i="1"/>
  <c r="B134" i="1"/>
  <c r="B124" i="1"/>
  <c r="B118" i="1"/>
  <c r="B108" i="1"/>
  <c r="B102" i="1"/>
  <c r="B89" i="1"/>
  <c r="B83" i="1"/>
  <c r="B71" i="1"/>
  <c r="B65" i="1"/>
  <c r="B47" i="1"/>
  <c r="B144" i="1" l="1"/>
  <c r="C19" i="2" s="1"/>
  <c r="B75" i="1"/>
  <c r="C13" i="2" s="1"/>
  <c r="B126" i="1"/>
  <c r="C18" i="2" s="1"/>
  <c r="B162" i="1"/>
  <c r="C20" i="2" s="1"/>
  <c r="B198" i="1"/>
  <c r="C22" i="2" s="1"/>
  <c r="B57" i="1"/>
  <c r="C12" i="2" s="1"/>
  <c r="B94" i="1"/>
  <c r="C14" i="2" s="1"/>
  <c r="B180" i="1"/>
  <c r="C21" i="2" s="1"/>
  <c r="B214" i="1"/>
  <c r="C24" i="2" s="1"/>
  <c r="B110" i="1"/>
  <c r="C15" i="2" s="1"/>
  <c r="C17" i="2" l="1"/>
  <c r="B34" i="1"/>
  <c r="B28" i="1"/>
  <c r="B39" i="1" l="1"/>
  <c r="C11" i="2" s="1"/>
  <c r="B16" i="1"/>
  <c r="B230" i="1" s="1"/>
  <c r="B232" i="1" s="1"/>
  <c r="B10" i="1"/>
  <c r="B20" i="1" l="1"/>
  <c r="C10" i="2" s="1"/>
  <c r="C9" i="2" s="1"/>
  <c r="C25" i="2" s="1"/>
</calcChain>
</file>

<file path=xl/sharedStrings.xml><?xml version="1.0" encoding="utf-8"?>
<sst xmlns="http://schemas.openxmlformats.org/spreadsheetml/2006/main" count="244" uniqueCount="79">
  <si>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</si>
  <si>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</si>
  <si>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</si>
  <si>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</si>
  <si>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</si>
  <si>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</si>
  <si>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</si>
  <si>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</si>
  <si>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</si>
  <si>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</si>
  <si>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</si>
  <si>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</si>
  <si>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</si>
  <si>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</si>
  <si>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Наименование на областта на политика/функционалната област /бюджетната програма </t>
  </si>
  <si>
    <t>1700.01.00</t>
  </si>
  <si>
    <t>Политика в областта на всеобхватното, достъпно и качествено предучилищно и училищно образование. Учене през целия живот</t>
  </si>
  <si>
    <t>1700.01.01</t>
  </si>
  <si>
    <t>Бюджетна програма „Осигуряване на качеството в системата на предучилищното и училищното образование“</t>
  </si>
  <si>
    <t>1700.01.02</t>
  </si>
  <si>
    <t>Бюджетна програма „Улесняване на достъпа до образование. Приобщаващо образование“</t>
  </si>
  <si>
    <t>1700.01.03</t>
  </si>
  <si>
    <t>Бюджетна програма „Училищно образование“</t>
  </si>
  <si>
    <t>1700.01.04</t>
  </si>
  <si>
    <t>Бюджетна програма „Развитие на способностите на децата и учениците“</t>
  </si>
  <si>
    <t>1700.01.05</t>
  </si>
  <si>
    <t>Бюджетна програма „Образование на българите в чужбина“</t>
  </si>
  <si>
    <t>1700.01.06</t>
  </si>
  <si>
    <t>Бюджетна програма „Учене през целия живот“</t>
  </si>
  <si>
    <t>1700.02.00</t>
  </si>
  <si>
    <t>Политика в областта на равен достъп до качествено висше образование и развитие на научния потенциал</t>
  </si>
  <si>
    <t>1700.02.01</t>
  </si>
  <si>
    <t>Бюджетна програма „Подобряване на достъпа и повишаване на качеството във висшето образование“</t>
  </si>
  <si>
    <t>1700.02.02</t>
  </si>
  <si>
    <t>Бюджетна програма „Студентско подпомагане“</t>
  </si>
  <si>
    <t>1700.02.03</t>
  </si>
  <si>
    <t>Бюджетна програма „Международен образователен обмен“</t>
  </si>
  <si>
    <t>1700.02.04</t>
  </si>
  <si>
    <t>Бюджетна програма „Оценка и развитие на националния научен потенциал за изграждане на устойчива връзка образование - наука - бизнес като основа за развитие на икономика, базирана на знанието“</t>
  </si>
  <si>
    <t>1700.02.05</t>
  </si>
  <si>
    <t>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мрежа“</t>
  </si>
  <si>
    <t>1700.03.00</t>
  </si>
  <si>
    <t>1700.01.01 Бюджетна програма „Осигуряване на качеството в системата на предучилищното и училищното образование“</t>
  </si>
  <si>
    <t>1700.01.02 Бюджетна програма „Улесняване на достъпа до образование. Приобщаващо образование“</t>
  </si>
  <si>
    <t>1700.01.03 Бюджетна програма „Училищно образование“</t>
  </si>
  <si>
    <t>1700.01.04 Бюджетна програма „Развитие на способностите на децата и учениците“</t>
  </si>
  <si>
    <t>1700.01.05 Бюджетна програма „Образование на българите в чужбина“</t>
  </si>
  <si>
    <t>1700.01.06 Бюджетна програма „Учене през целия живот“</t>
  </si>
  <si>
    <t>1700.02.01 Бюджетна програма „Подобряване на достъпа и повишаване на качеството във висшето образование“</t>
  </si>
  <si>
    <t>1700.02.02 Бюджетна програма „Студентско подпомагане“</t>
  </si>
  <si>
    <t>1700.02.03 Бюджетна програма „Международен образователен обмен“</t>
  </si>
  <si>
    <t>1700.02.04 Бюджетна програма „Оценка и развитие на националния научен потенциал за изграждане на устойчива връзка образование - наука - бизнес като основа за развитие на икономика, базирана на знанието“</t>
  </si>
  <si>
    <t>1700.02.05 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мрежа“</t>
  </si>
  <si>
    <t>1700.03.00 Бюджетна програма „Администрация“</t>
  </si>
  <si>
    <t>Лихви по активирани гаранции за студентско кредитиране</t>
  </si>
  <si>
    <t>   Награди за особени заслуги към българската държава и нация</t>
  </si>
  <si>
    <t>Средства за осигуряване на безвъзмездно ползване на познавателни книжки, учебници и учебни комплекти по ПМС № 79/2016 г.</t>
  </si>
  <si>
    <t>Стипендии за деца с изявени дарби</t>
  </si>
  <si>
    <t>Средства за българските неделни училища в чужбина съгласно чл. 20 от ПМС № 90/2018 г.</t>
  </si>
  <si>
    <t>   Членски внос в Европейската организация за ядрени изследвания (ЦЕРН), Обединения институт за ядрени изследвания в Дубна, Програма Евратом и за европейските научни инфраструктури</t>
  </si>
  <si>
    <t>Финансиране на духовните училища</t>
  </si>
  <si>
    <t>Средства за хранодни и леглодни за студентски столове и студентски общежития</t>
  </si>
  <si>
    <t xml:space="preserve">Членски внос в Европейския университетски институт (EUI), Международния алианс за възпоменание на Холокоста и други 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</si>
  <si>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</si>
  <si>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* Класификационен код съгласно  Решение № 850 на Министерския съвет от 2022 г.</t>
  </si>
  <si>
    <t>Извършени разходи</t>
  </si>
  <si>
    <t>през</t>
  </si>
  <si>
    <t>месец декември 2023 г.</t>
  </si>
  <si>
    <t xml:space="preserve">Информация за извършените разходи за м. декември 2023 г. </t>
  </si>
  <si>
    <t xml:space="preserve">на Министерство на образованието и науката </t>
  </si>
  <si>
    <t>Разходи</t>
  </si>
  <si>
    <t>за</t>
  </si>
  <si>
    <t>м.  декември 2023 г.</t>
  </si>
  <si>
    <t>НП „Роден език и култура зад граница“</t>
  </si>
  <si>
    <t>НП "Неразказаните истории на българите"</t>
  </si>
  <si>
    <t>Финансиране на научни изследвания на проектно конкурсен принцип</t>
  </si>
  <si>
    <t>Стипендии на ученици след завършено основно образование по ПМС № 328/2017 г.</t>
  </si>
  <si>
    <t>Ведомствени и администрирани разходи по бюджетни програми</t>
  </si>
  <si>
    <t xml:space="preserve">за месец декември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</si>
</sst>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 indent="15"/>
    </xf>
    <xf numFmtId="0" fontId="2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 indent="1"/>
    </xf>
    <xf numFmtId="3" fontId="2" fillId="0" borderId="5" xfId="0" applyNumberFormat="1" applyFont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horizontal="left" vertical="center" wrapText="1" indent="1"/>
    </xf>
    <xf numFmtId="3" fontId="8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2" fillId="2" borderId="3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4" fillId="0" borderId="9" xfId="0" applyFont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3" fontId="0" fillId="0" borderId="0" xfId="0" applyNumberFormat="1" applyAlignment="1">
      <alignment wrapText="1"/>
    </xf>
    <xf numFmtId="0" fontId="8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29"/>
  <sheetViews>
    <sheetView tabSelected="1" topLeftCell="A4" zoomScale="115" zoomScaleNormal="115" workbookViewId="0">
      <selection activeCell="I18" sqref="I18"/>
    </sheetView>
  </sheetViews>
  <sheetFormatPr defaultRowHeight="12.75" x14ac:dyDescent="0.2"/>
  <cols>
    <col min="1" max="1" width="11.33203125" customWidth="1"/>
    <col min="2" max="2" width="67.33203125" customWidth="1"/>
    <col min="3" max="3" width="25.5" customWidth="1"/>
  </cols>
  <sheetData>
    <row r="3" spans="1:4" ht="18" customHeight="1" x14ac:dyDescent="0.2">
      <c r="A3" s="44" t="s">
        <v>68</v>
      </c>
      <c r="B3" s="44"/>
      <c r="C3" s="44"/>
    </row>
    <row r="4" spans="1:4" ht="15.75" x14ac:dyDescent="0.2">
      <c r="A4" s="45" t="s">
        <v>69</v>
      </c>
      <c r="B4" s="45"/>
      <c r="C4" s="45"/>
    </row>
    <row r="5" spans="1:4" ht="13.5" thickBot="1" x14ac:dyDescent="0.25">
      <c r="A5" s="9" t="s">
        <v>1</v>
      </c>
      <c r="C5" s="16" t="s">
        <v>1</v>
      </c>
    </row>
    <row r="6" spans="1:4" ht="12.75" customHeight="1" x14ac:dyDescent="0.2">
      <c r="A6" s="41" t="s">
        <v>10</v>
      </c>
      <c r="B6" s="41" t="s">
        <v>14</v>
      </c>
      <c r="C6" s="10" t="s">
        <v>65</v>
      </c>
    </row>
    <row r="7" spans="1:4" x14ac:dyDescent="0.2">
      <c r="A7" s="42"/>
      <c r="B7" s="42"/>
      <c r="C7" s="3" t="s">
        <v>66</v>
      </c>
    </row>
    <row r="8" spans="1:4" ht="13.5" thickBot="1" x14ac:dyDescent="0.25">
      <c r="A8" s="43"/>
      <c r="B8" s="43"/>
      <c r="C8" s="4" t="s">
        <v>67</v>
      </c>
    </row>
    <row r="9" spans="1:4" s="19" customFormat="1" ht="26.25" thickBot="1" x14ac:dyDescent="0.25">
      <c r="A9" s="13" t="s">
        <v>15</v>
      </c>
      <c r="B9" s="11" t="s">
        <v>16</v>
      </c>
      <c r="C9" s="28">
        <f t="shared" ref="C9" si="0">+C14+C15+C13+C12+C11+C10</f>
        <v>165051297</v>
      </c>
    </row>
    <row r="10" spans="1:4" s="19" customFormat="1" ht="26.25" thickBot="1" x14ac:dyDescent="0.25">
      <c r="A10" s="14" t="s">
        <v>17</v>
      </c>
      <c r="B10" s="49" t="s">
        <v>18</v>
      </c>
      <c r="C10" s="25">
        <f>Прог!B20</f>
        <v>8781420</v>
      </c>
      <c r="D10" s="50"/>
    </row>
    <row r="11" spans="1:4" s="19" customFormat="1" ht="26.25" thickBot="1" x14ac:dyDescent="0.25">
      <c r="A11" s="14" t="s">
        <v>19</v>
      </c>
      <c r="B11" s="49" t="s">
        <v>20</v>
      </c>
      <c r="C11" s="25">
        <f>Прог!B39</f>
        <v>16986408</v>
      </c>
      <c r="D11" s="50"/>
    </row>
    <row r="12" spans="1:4" s="19" customFormat="1" ht="13.5" thickBot="1" x14ac:dyDescent="0.25">
      <c r="A12" s="14" t="s">
        <v>21</v>
      </c>
      <c r="B12" s="49" t="s">
        <v>22</v>
      </c>
      <c r="C12" s="25">
        <f>Прог!B57</f>
        <v>129901725</v>
      </c>
      <c r="D12" s="50"/>
    </row>
    <row r="13" spans="1:4" s="19" customFormat="1" ht="26.25" thickBot="1" x14ac:dyDescent="0.25">
      <c r="A13" s="14" t="s">
        <v>23</v>
      </c>
      <c r="B13" s="49" t="s">
        <v>24</v>
      </c>
      <c r="C13" s="25">
        <f>Прог!B75</f>
        <v>1242901</v>
      </c>
      <c r="D13" s="50"/>
    </row>
    <row r="14" spans="1:4" s="19" customFormat="1" ht="13.5" thickBot="1" x14ac:dyDescent="0.25">
      <c r="A14" s="14" t="s">
        <v>25</v>
      </c>
      <c r="B14" s="49" t="s">
        <v>26</v>
      </c>
      <c r="C14" s="25">
        <f>Прог!B94</f>
        <v>7865189</v>
      </c>
      <c r="D14" s="50"/>
    </row>
    <row r="15" spans="1:4" s="19" customFormat="1" ht="13.5" thickBot="1" x14ac:dyDescent="0.25">
      <c r="A15" s="14" t="s">
        <v>27</v>
      </c>
      <c r="B15" s="49" t="s">
        <v>28</v>
      </c>
      <c r="C15" s="25">
        <f>Прог!B110</f>
        <v>273654</v>
      </c>
      <c r="D15" s="50"/>
    </row>
    <row r="16" spans="1:4" s="19" customFormat="1" ht="13.5" thickBot="1" x14ac:dyDescent="0.25">
      <c r="A16" s="15"/>
      <c r="B16" s="12"/>
      <c r="C16" s="5"/>
      <c r="D16" s="50"/>
    </row>
    <row r="17" spans="1:4" s="19" customFormat="1" ht="26.25" thickBot="1" x14ac:dyDescent="0.25">
      <c r="A17" s="13" t="s">
        <v>29</v>
      </c>
      <c r="B17" s="11" t="s">
        <v>30</v>
      </c>
      <c r="C17" s="28">
        <f t="shared" ref="C17" si="1">+C21+C22+C20+C19+C18</f>
        <v>5549716</v>
      </c>
      <c r="D17" s="50"/>
    </row>
    <row r="18" spans="1:4" s="19" customFormat="1" ht="26.25" thickBot="1" x14ac:dyDescent="0.25">
      <c r="A18" s="14" t="s">
        <v>31</v>
      </c>
      <c r="B18" s="49" t="s">
        <v>32</v>
      </c>
      <c r="C18" s="25">
        <f>Прог!B126</f>
        <v>563144.5</v>
      </c>
      <c r="D18" s="50"/>
    </row>
    <row r="19" spans="1:4" s="19" customFormat="1" ht="13.5" thickBot="1" x14ac:dyDescent="0.25">
      <c r="A19" s="14" t="s">
        <v>33</v>
      </c>
      <c r="B19" s="49" t="s">
        <v>34</v>
      </c>
      <c r="C19" s="25">
        <f>Прог!B144</f>
        <v>2380279</v>
      </c>
      <c r="D19" s="50"/>
    </row>
    <row r="20" spans="1:4" s="19" customFormat="1" ht="13.5" thickBot="1" x14ac:dyDescent="0.25">
      <c r="A20" s="14" t="s">
        <v>35</v>
      </c>
      <c r="B20" s="49" t="s">
        <v>36</v>
      </c>
      <c r="C20" s="25">
        <f>Прог!B162</f>
        <v>287589</v>
      </c>
      <c r="D20" s="50"/>
    </row>
    <row r="21" spans="1:4" s="19" customFormat="1" ht="39" thickBot="1" x14ac:dyDescent="0.25">
      <c r="A21" s="14" t="s">
        <v>37</v>
      </c>
      <c r="B21" s="49" t="s">
        <v>38</v>
      </c>
      <c r="C21" s="25">
        <f>Прог!B180</f>
        <v>1192551</v>
      </c>
      <c r="D21" s="50"/>
    </row>
    <row r="22" spans="1:4" s="19" customFormat="1" ht="39" thickBot="1" x14ac:dyDescent="0.25">
      <c r="A22" s="14" t="s">
        <v>39</v>
      </c>
      <c r="B22" s="49" t="s">
        <v>40</v>
      </c>
      <c r="C22" s="25">
        <f>Прог!B198</f>
        <v>1126152.5</v>
      </c>
      <c r="D22" s="50"/>
    </row>
    <row r="23" spans="1:4" s="19" customFormat="1" ht="13.5" thickBot="1" x14ac:dyDescent="0.25">
      <c r="A23" s="15"/>
      <c r="B23" s="12"/>
      <c r="C23" s="5"/>
      <c r="D23" s="50"/>
    </row>
    <row r="24" spans="1:4" s="19" customFormat="1" ht="26.25" thickBot="1" x14ac:dyDescent="0.25">
      <c r="A24" s="13" t="s">
        <v>41</v>
      </c>
      <c r="B24" s="11" t="s">
        <v>11</v>
      </c>
      <c r="C24" s="25">
        <f>Прог!B214</f>
        <v>2512684</v>
      </c>
      <c r="D24" s="50"/>
    </row>
    <row r="25" spans="1:4" ht="13.5" thickBot="1" x14ac:dyDescent="0.25">
      <c r="A25" s="13"/>
      <c r="B25" s="11" t="s">
        <v>12</v>
      </c>
      <c r="C25" s="28">
        <f t="shared" ref="C25" si="2">+C24+C17+C9</f>
        <v>173113697</v>
      </c>
    </row>
    <row r="26" spans="1:4" ht="15.75" x14ac:dyDescent="0.2">
      <c r="A26" s="1"/>
    </row>
    <row r="27" spans="1:4" ht="12.75" customHeight="1" x14ac:dyDescent="0.2">
      <c r="A27" s="40" t="s">
        <v>64</v>
      </c>
      <c r="B27" s="40"/>
      <c r="C27" s="40"/>
    </row>
    <row r="28" spans="1:4" s="18" customFormat="1" ht="24.75" customHeight="1" x14ac:dyDescent="0.2">
      <c r="A28" s="19"/>
      <c r="B28" s="19"/>
      <c r="C28" s="19"/>
    </row>
    <row r="29" spans="1:4" ht="24" customHeight="1" x14ac:dyDescent="0.2">
      <c r="A29" s="19"/>
      <c r="B29" s="19"/>
      <c r="C29" s="19"/>
    </row>
  </sheetData>
  <mergeCells count="5">
    <mergeCell ref="A3:C3"/>
    <mergeCell ref="A4:C4"/>
    <mergeCell ref="A27:C27"/>
    <mergeCell ref="A6:A8"/>
    <mergeCell ref="B6:B8"/>
  </mergeCells>
  <pageMargins left="0" right="0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233"/>
  <sheetViews>
    <sheetView topLeftCell="A205" zoomScale="115" zoomScaleNormal="115" workbookViewId="0">
      <selection activeCell="C205" sqref="C1:C1048576"/>
    </sheetView>
  </sheetViews>
  <sheetFormatPr defaultRowHeight="12.75" x14ac:dyDescent="0.2"/>
  <cols>
    <col min="1" max="1" width="68.5" customWidth="1"/>
    <col min="2" max="2" width="15.1640625" customWidth="1"/>
  </cols>
  <sheetData>
    <row r="3" spans="1:2" ht="15.75" customHeight="1" x14ac:dyDescent="0.2">
      <c r="A3" s="44" t="s">
        <v>77</v>
      </c>
      <c r="B3" s="44"/>
    </row>
    <row r="4" spans="1:2" ht="15.75" x14ac:dyDescent="0.2">
      <c r="A4" s="45" t="s">
        <v>78</v>
      </c>
      <c r="B4" s="45"/>
    </row>
    <row r="5" spans="1:2" ht="13.5" thickBot="1" x14ac:dyDescent="0.25">
      <c r="A5" s="48"/>
      <c r="B5" s="48"/>
    </row>
    <row r="6" spans="1:2" ht="13.5" thickBot="1" x14ac:dyDescent="0.25">
      <c r="A6" s="46" t="s">
        <v>42</v>
      </c>
      <c r="B6" s="47"/>
    </row>
    <row r="7" spans="1:2" ht="12.75" customHeight="1" x14ac:dyDescent="0.2">
      <c r="A7" s="2" t="s">
        <v>0</v>
      </c>
      <c r="B7" s="21" t="s">
        <v>70</v>
      </c>
    </row>
    <row r="8" spans="1:2" x14ac:dyDescent="0.2">
      <c r="A8" s="2" t="s">
        <v>1</v>
      </c>
      <c r="B8" s="22" t="s">
        <v>71</v>
      </c>
    </row>
    <row r="9" spans="1:2" s="19" customFormat="1" ht="25.5" customHeight="1" thickBot="1" x14ac:dyDescent="0.25">
      <c r="A9" s="36"/>
      <c r="B9" s="23" t="s">
        <v>72</v>
      </c>
    </row>
    <row r="10" spans="1:2" ht="13.5" thickBot="1" x14ac:dyDescent="0.25">
      <c r="A10" s="20" t="s">
        <v>2</v>
      </c>
      <c r="B10" s="24">
        <f t="shared" ref="B10" si="0">+B12+B13+B14</f>
        <v>8780920</v>
      </c>
    </row>
    <row r="11" spans="1:2" ht="13.5" thickBot="1" x14ac:dyDescent="0.25">
      <c r="A11" s="6" t="s">
        <v>3</v>
      </c>
      <c r="B11" s="25"/>
    </row>
    <row r="12" spans="1:2" ht="13.5" thickBot="1" x14ac:dyDescent="0.25">
      <c r="A12" s="7" t="s">
        <v>4</v>
      </c>
      <c r="B12" s="25">
        <v>2631146</v>
      </c>
    </row>
    <row r="13" spans="1:2" ht="13.5" thickBot="1" x14ac:dyDescent="0.25">
      <c r="A13" s="7" t="s">
        <v>5</v>
      </c>
      <c r="B13" s="25">
        <v>3136364</v>
      </c>
    </row>
    <row r="14" spans="1:2" ht="13.5" thickBot="1" x14ac:dyDescent="0.25">
      <c r="A14" s="7" t="s">
        <v>6</v>
      </c>
      <c r="B14" s="25">
        <v>3013410</v>
      </c>
    </row>
    <row r="15" spans="1:2" ht="13.5" thickBot="1" x14ac:dyDescent="0.25">
      <c r="A15" s="6"/>
      <c r="B15" s="25"/>
    </row>
    <row r="16" spans="1:2" s="17" customFormat="1" ht="13.5" thickBot="1" x14ac:dyDescent="0.25">
      <c r="A16" s="20" t="s">
        <v>7</v>
      </c>
      <c r="B16" s="24">
        <f>+SUM(B17:B19)</f>
        <v>500</v>
      </c>
    </row>
    <row r="17" spans="1:2" ht="13.5" thickBot="1" x14ac:dyDescent="0.25">
      <c r="A17" s="6" t="s">
        <v>13</v>
      </c>
      <c r="B17" s="25"/>
    </row>
    <row r="18" spans="1:2" s="19" customFormat="1" ht="13.5" thickBot="1" x14ac:dyDescent="0.25">
      <c r="A18" s="51" t="s">
        <v>55</v>
      </c>
      <c r="B18" s="25">
        <v>500</v>
      </c>
    </row>
    <row r="19" spans="1:2" ht="13.5" thickBot="1" x14ac:dyDescent="0.25">
      <c r="A19" s="27"/>
      <c r="B19" s="25"/>
    </row>
    <row r="20" spans="1:2" ht="13.5" thickBot="1" x14ac:dyDescent="0.25">
      <c r="A20" s="20" t="s">
        <v>8</v>
      </c>
      <c r="B20" s="24">
        <f>+B16+B10</f>
        <v>8781420</v>
      </c>
    </row>
    <row r="21" spans="1:2" ht="13.5" thickBot="1" x14ac:dyDescent="0.25">
      <c r="A21" s="6" t="s">
        <v>9</v>
      </c>
      <c r="B21" s="25">
        <v>564</v>
      </c>
    </row>
    <row r="22" spans="1:2" ht="15.75" x14ac:dyDescent="0.2">
      <c r="A22" s="8"/>
    </row>
    <row r="23" spans="1:2" ht="13.5" thickBot="1" x14ac:dyDescent="0.25"/>
    <row r="24" spans="1:2" ht="13.5" thickBot="1" x14ac:dyDescent="0.25">
      <c r="A24" s="46" t="s">
        <v>43</v>
      </c>
      <c r="B24" s="47"/>
    </row>
    <row r="25" spans="1:2" s="34" customFormat="1" ht="12.75" customHeight="1" x14ac:dyDescent="0.2">
      <c r="A25" s="35" t="s">
        <v>0</v>
      </c>
      <c r="B25" s="21" t="s">
        <v>70</v>
      </c>
    </row>
    <row r="26" spans="1:2" s="34" customFormat="1" x14ac:dyDescent="0.2">
      <c r="A26" s="35" t="s">
        <v>1</v>
      </c>
      <c r="B26" s="22" t="s">
        <v>71</v>
      </c>
    </row>
    <row r="27" spans="1:2" s="34" customFormat="1" ht="24.75" customHeight="1" thickBot="1" x14ac:dyDescent="0.25">
      <c r="A27" s="36"/>
      <c r="B27" s="23" t="s">
        <v>72</v>
      </c>
    </row>
    <row r="28" spans="1:2" ht="13.5" thickBot="1" x14ac:dyDescent="0.25">
      <c r="A28" s="29" t="s">
        <v>2</v>
      </c>
      <c r="B28" s="24">
        <f t="shared" ref="B28" si="1">+B30+B31+B32</f>
        <v>13687496</v>
      </c>
    </row>
    <row r="29" spans="1:2" ht="13.5" thickBot="1" x14ac:dyDescent="0.25">
      <c r="A29" s="30" t="s">
        <v>3</v>
      </c>
      <c r="B29" s="25"/>
    </row>
    <row r="30" spans="1:2" ht="13.5" thickBot="1" x14ac:dyDescent="0.25">
      <c r="A30" s="31" t="s">
        <v>4</v>
      </c>
      <c r="B30" s="25">
        <v>7451167</v>
      </c>
    </row>
    <row r="31" spans="1:2" ht="13.5" thickBot="1" x14ac:dyDescent="0.25">
      <c r="A31" s="31" t="s">
        <v>5</v>
      </c>
      <c r="B31" s="25">
        <v>2335192</v>
      </c>
    </row>
    <row r="32" spans="1:2" ht="13.5" thickBot="1" x14ac:dyDescent="0.25">
      <c r="A32" s="31" t="s">
        <v>6</v>
      </c>
      <c r="B32" s="25">
        <v>3901137</v>
      </c>
    </row>
    <row r="33" spans="1:2" ht="13.5" thickBot="1" x14ac:dyDescent="0.25">
      <c r="A33" s="30"/>
      <c r="B33" s="25"/>
    </row>
    <row r="34" spans="1:2" ht="26.25" customHeight="1" thickBot="1" x14ac:dyDescent="0.25">
      <c r="A34" s="29" t="s">
        <v>7</v>
      </c>
      <c r="B34" s="24">
        <f>+SUM(B35:B38)</f>
        <v>3298912</v>
      </c>
    </row>
    <row r="35" spans="1:2" ht="13.5" thickBot="1" x14ac:dyDescent="0.25">
      <c r="A35" s="30" t="s">
        <v>13</v>
      </c>
      <c r="B35" s="25"/>
    </row>
    <row r="36" spans="1:2" s="19" customFormat="1" ht="26.25" thickBot="1" x14ac:dyDescent="0.25">
      <c r="A36" s="32" t="s">
        <v>56</v>
      </c>
      <c r="B36" s="25">
        <v>965848</v>
      </c>
    </row>
    <row r="37" spans="1:2" s="19" customFormat="1" ht="26.25" thickBot="1" x14ac:dyDescent="0.25">
      <c r="A37" s="32" t="s">
        <v>76</v>
      </c>
      <c r="B37" s="25">
        <v>2333064</v>
      </c>
    </row>
    <row r="38" spans="1:2" ht="13.5" thickBot="1" x14ac:dyDescent="0.25">
      <c r="A38" s="30"/>
      <c r="B38" s="25"/>
    </row>
    <row r="39" spans="1:2" ht="13.5" thickBot="1" x14ac:dyDescent="0.25">
      <c r="A39" s="29" t="s">
        <v>8</v>
      </c>
      <c r="B39" s="24">
        <f>+B34+B28</f>
        <v>16986408</v>
      </c>
    </row>
    <row r="40" spans="1:2" ht="13.5" thickBot="1" x14ac:dyDescent="0.25">
      <c r="A40" s="30" t="s">
        <v>9</v>
      </c>
      <c r="B40" s="25">
        <v>1419</v>
      </c>
    </row>
    <row r="41" spans="1:2" ht="15.75" x14ac:dyDescent="0.2">
      <c r="A41" s="8"/>
    </row>
    <row r="42" spans="1:2" ht="13.5" thickBot="1" x14ac:dyDescent="0.25"/>
    <row r="43" spans="1:2" ht="13.5" customHeight="1" thickBot="1" x14ac:dyDescent="0.25">
      <c r="A43" s="46" t="s">
        <v>44</v>
      </c>
      <c r="B43" s="47"/>
    </row>
    <row r="44" spans="1:2" s="34" customFormat="1" ht="12.75" customHeight="1" x14ac:dyDescent="0.2">
      <c r="A44" s="35" t="s">
        <v>0</v>
      </c>
      <c r="B44" s="21" t="s">
        <v>70</v>
      </c>
    </row>
    <row r="45" spans="1:2" s="34" customFormat="1" x14ac:dyDescent="0.2">
      <c r="A45" s="35" t="s">
        <v>1</v>
      </c>
      <c r="B45" s="22" t="s">
        <v>71</v>
      </c>
    </row>
    <row r="46" spans="1:2" s="34" customFormat="1" ht="22.5" customHeight="1" thickBot="1" x14ac:dyDescent="0.25">
      <c r="A46" s="36"/>
      <c r="B46" s="23" t="s">
        <v>72</v>
      </c>
    </row>
    <row r="47" spans="1:2" ht="13.5" thickBot="1" x14ac:dyDescent="0.25">
      <c r="A47" s="20" t="s">
        <v>2</v>
      </c>
      <c r="B47" s="24">
        <f t="shared" ref="B47" si="2">+B49+B50+B51</f>
        <v>129546891</v>
      </c>
    </row>
    <row r="48" spans="1:2" ht="13.5" thickBot="1" x14ac:dyDescent="0.25">
      <c r="A48" s="6" t="s">
        <v>3</v>
      </c>
      <c r="B48" s="25"/>
    </row>
    <row r="49" spans="1:2" ht="13.5" thickBot="1" x14ac:dyDescent="0.25">
      <c r="A49" s="7" t="s">
        <v>4</v>
      </c>
      <c r="B49" s="25">
        <v>56306164</v>
      </c>
    </row>
    <row r="50" spans="1:2" ht="13.5" thickBot="1" x14ac:dyDescent="0.25">
      <c r="A50" s="7" t="s">
        <v>5</v>
      </c>
      <c r="B50" s="25">
        <f>27781741+10683</f>
        <v>27792424</v>
      </c>
    </row>
    <row r="51" spans="1:2" ht="13.5" thickBot="1" x14ac:dyDescent="0.25">
      <c r="A51" s="7" t="s">
        <v>6</v>
      </c>
      <c r="B51" s="25">
        <v>45448303</v>
      </c>
    </row>
    <row r="52" spans="1:2" ht="13.5" thickBot="1" x14ac:dyDescent="0.25">
      <c r="A52" s="6"/>
      <c r="B52" s="25"/>
    </row>
    <row r="53" spans="1:2" ht="26.25" customHeight="1" thickBot="1" x14ac:dyDescent="0.25">
      <c r="A53" s="20" t="s">
        <v>7</v>
      </c>
      <c r="B53" s="24">
        <f>+SUM(B54:B56)</f>
        <v>354834</v>
      </c>
    </row>
    <row r="54" spans="1:2" ht="13.5" thickBot="1" x14ac:dyDescent="0.25">
      <c r="A54" s="6" t="s">
        <v>13</v>
      </c>
      <c r="B54" s="25"/>
    </row>
    <row r="55" spans="1:2" ht="13.5" thickBot="1" x14ac:dyDescent="0.25">
      <c r="A55" s="33" t="s">
        <v>60</v>
      </c>
      <c r="B55" s="25">
        <v>354834</v>
      </c>
    </row>
    <row r="56" spans="1:2" ht="13.5" thickBot="1" x14ac:dyDescent="0.25">
      <c r="A56" s="33"/>
      <c r="B56" s="25"/>
    </row>
    <row r="57" spans="1:2" ht="13.5" thickBot="1" x14ac:dyDescent="0.25">
      <c r="A57" s="20" t="s">
        <v>8</v>
      </c>
      <c r="B57" s="24">
        <f>+B53+B47</f>
        <v>129901725</v>
      </c>
    </row>
    <row r="58" spans="1:2" ht="13.5" thickBot="1" x14ac:dyDescent="0.25">
      <c r="A58" s="6" t="s">
        <v>9</v>
      </c>
      <c r="B58" s="25">
        <v>11444</v>
      </c>
    </row>
    <row r="59" spans="1:2" ht="15.75" x14ac:dyDescent="0.2">
      <c r="A59" s="8"/>
    </row>
    <row r="60" spans="1:2" ht="13.5" thickBot="1" x14ac:dyDescent="0.25"/>
    <row r="61" spans="1:2" ht="13.5" thickBot="1" x14ac:dyDescent="0.25">
      <c r="A61" s="46" t="s">
        <v>45</v>
      </c>
      <c r="B61" s="47"/>
    </row>
    <row r="62" spans="1:2" s="34" customFormat="1" ht="12.75" customHeight="1" x14ac:dyDescent="0.2">
      <c r="A62" s="35" t="s">
        <v>0</v>
      </c>
      <c r="B62" s="21" t="s">
        <v>70</v>
      </c>
    </row>
    <row r="63" spans="1:2" s="34" customFormat="1" x14ac:dyDescent="0.2">
      <c r="A63" s="35" t="s">
        <v>1</v>
      </c>
      <c r="B63" s="22" t="s">
        <v>71</v>
      </c>
    </row>
    <row r="64" spans="1:2" s="34" customFormat="1" ht="25.5" customHeight="1" thickBot="1" x14ac:dyDescent="0.25">
      <c r="A64" s="36"/>
      <c r="B64" s="23" t="s">
        <v>72</v>
      </c>
    </row>
    <row r="65" spans="1:2" ht="13.5" thickBot="1" x14ac:dyDescent="0.25">
      <c r="A65" s="20" t="s">
        <v>2</v>
      </c>
      <c r="B65" s="24">
        <f t="shared" ref="B65" si="3">+B67+B68+B69</f>
        <v>1157496</v>
      </c>
    </row>
    <row r="66" spans="1:2" ht="13.5" thickBot="1" x14ac:dyDescent="0.25">
      <c r="A66" s="6" t="s">
        <v>3</v>
      </c>
      <c r="B66" s="25"/>
    </row>
    <row r="67" spans="1:2" ht="13.5" thickBot="1" x14ac:dyDescent="0.25">
      <c r="A67" s="7" t="s">
        <v>4</v>
      </c>
      <c r="B67" s="25">
        <v>308568</v>
      </c>
    </row>
    <row r="68" spans="1:2" ht="13.5" thickBot="1" x14ac:dyDescent="0.25">
      <c r="A68" s="7" t="s">
        <v>5</v>
      </c>
      <c r="B68" s="25">
        <v>702576</v>
      </c>
    </row>
    <row r="69" spans="1:2" ht="13.5" thickBot="1" x14ac:dyDescent="0.25">
      <c r="A69" s="7" t="s">
        <v>6</v>
      </c>
      <c r="B69" s="25">
        <v>146352</v>
      </c>
    </row>
    <row r="70" spans="1:2" ht="13.5" thickBot="1" x14ac:dyDescent="0.25">
      <c r="A70" s="6"/>
      <c r="B70" s="25"/>
    </row>
    <row r="71" spans="1:2" ht="26.25" customHeight="1" thickBot="1" x14ac:dyDescent="0.25">
      <c r="A71" s="20" t="s">
        <v>7</v>
      </c>
      <c r="B71" s="24">
        <f>+SUM(B72:B74)</f>
        <v>85405</v>
      </c>
    </row>
    <row r="72" spans="1:2" ht="13.5" thickBot="1" x14ac:dyDescent="0.25">
      <c r="A72" s="6" t="s">
        <v>13</v>
      </c>
      <c r="B72" s="25"/>
    </row>
    <row r="73" spans="1:2" ht="13.5" thickBot="1" x14ac:dyDescent="0.25">
      <c r="A73" s="33" t="s">
        <v>57</v>
      </c>
      <c r="B73" s="25">
        <v>85405</v>
      </c>
    </row>
    <row r="74" spans="1:2" ht="13.5" thickBot="1" x14ac:dyDescent="0.25">
      <c r="A74" s="33"/>
      <c r="B74" s="25"/>
    </row>
    <row r="75" spans="1:2" ht="13.5" thickBot="1" x14ac:dyDescent="0.25">
      <c r="A75" s="20" t="s">
        <v>8</v>
      </c>
      <c r="B75" s="24">
        <f>+B71+B65</f>
        <v>1242901</v>
      </c>
    </row>
    <row r="76" spans="1:2" ht="13.5" thickBot="1" x14ac:dyDescent="0.25">
      <c r="A76" s="6" t="s">
        <v>9</v>
      </c>
      <c r="B76" s="25">
        <v>96</v>
      </c>
    </row>
    <row r="77" spans="1:2" ht="15.75" x14ac:dyDescent="0.2">
      <c r="A77" s="8"/>
    </row>
    <row r="78" spans="1:2" ht="13.5" thickBot="1" x14ac:dyDescent="0.25"/>
    <row r="79" spans="1:2" ht="13.5" thickBot="1" x14ac:dyDescent="0.25">
      <c r="A79" s="46" t="s">
        <v>46</v>
      </c>
      <c r="B79" s="47"/>
    </row>
    <row r="80" spans="1:2" s="34" customFormat="1" ht="12.75" customHeight="1" x14ac:dyDescent="0.2">
      <c r="A80" s="35" t="s">
        <v>0</v>
      </c>
      <c r="B80" s="21" t="s">
        <v>70</v>
      </c>
    </row>
    <row r="81" spans="1:2" s="34" customFormat="1" x14ac:dyDescent="0.2">
      <c r="A81" s="35" t="s">
        <v>1</v>
      </c>
      <c r="B81" s="22" t="s">
        <v>71</v>
      </c>
    </row>
    <row r="82" spans="1:2" s="34" customFormat="1" ht="22.5" customHeight="1" thickBot="1" x14ac:dyDescent="0.25">
      <c r="A82" s="36"/>
      <c r="B82" s="23" t="s">
        <v>72</v>
      </c>
    </row>
    <row r="83" spans="1:2" ht="13.5" thickBot="1" x14ac:dyDescent="0.25">
      <c r="A83" s="20" t="s">
        <v>2</v>
      </c>
      <c r="B83" s="24">
        <f t="shared" ref="B83" si="4">+B85+B86+B87</f>
        <v>725660</v>
      </c>
    </row>
    <row r="84" spans="1:2" ht="13.5" thickBot="1" x14ac:dyDescent="0.25">
      <c r="A84" s="6" t="s">
        <v>3</v>
      </c>
      <c r="B84" s="25"/>
    </row>
    <row r="85" spans="1:2" ht="13.5" thickBot="1" x14ac:dyDescent="0.25">
      <c r="A85" s="7" t="s">
        <v>4</v>
      </c>
      <c r="B85" s="25">
        <v>226839</v>
      </c>
    </row>
    <row r="86" spans="1:2" ht="13.5" thickBot="1" x14ac:dyDescent="0.25">
      <c r="A86" s="7" t="s">
        <v>5</v>
      </c>
      <c r="B86" s="25">
        <v>498821</v>
      </c>
    </row>
    <row r="87" spans="1:2" ht="13.5" thickBot="1" x14ac:dyDescent="0.25">
      <c r="A87" s="7" t="s">
        <v>6</v>
      </c>
      <c r="B87" s="25"/>
    </row>
    <row r="88" spans="1:2" ht="13.5" thickBot="1" x14ac:dyDescent="0.25">
      <c r="A88" s="6"/>
      <c r="B88" s="25"/>
    </row>
    <row r="89" spans="1:2" ht="26.25" customHeight="1" thickBot="1" x14ac:dyDescent="0.25">
      <c r="A89" s="20" t="s">
        <v>7</v>
      </c>
      <c r="B89" s="24">
        <f t="shared" ref="B89" si="5">+SUM(B90:B93)</f>
        <v>7139529</v>
      </c>
    </row>
    <row r="90" spans="1:2" ht="13.5" thickBot="1" x14ac:dyDescent="0.25">
      <c r="A90" s="6" t="s">
        <v>13</v>
      </c>
      <c r="B90" s="25"/>
    </row>
    <row r="91" spans="1:2" ht="26.25" thickBot="1" x14ac:dyDescent="0.25">
      <c r="A91" s="33" t="s">
        <v>58</v>
      </c>
      <c r="B91" s="25">
        <f>6813847-10519</f>
        <v>6803328</v>
      </c>
    </row>
    <row r="92" spans="1:2" ht="14.25" customHeight="1" thickBot="1" x14ac:dyDescent="0.25">
      <c r="A92" s="33" t="s">
        <v>73</v>
      </c>
      <c r="B92" s="25">
        <v>37495</v>
      </c>
    </row>
    <row r="93" spans="1:2" ht="13.5" thickBot="1" x14ac:dyDescent="0.25">
      <c r="A93" s="33" t="s">
        <v>74</v>
      </c>
      <c r="B93" s="25">
        <v>298706</v>
      </c>
    </row>
    <row r="94" spans="1:2" ht="13.5" thickBot="1" x14ac:dyDescent="0.25">
      <c r="A94" s="20" t="s">
        <v>8</v>
      </c>
      <c r="B94" s="24">
        <f t="shared" ref="B94" si="6">+B89+B83</f>
        <v>7865189</v>
      </c>
    </row>
    <row r="95" spans="1:2" ht="13.5" thickBot="1" x14ac:dyDescent="0.25">
      <c r="A95" s="6" t="s">
        <v>9</v>
      </c>
      <c r="B95" s="25">
        <v>59</v>
      </c>
    </row>
    <row r="96" spans="1:2" ht="15.75" x14ac:dyDescent="0.2">
      <c r="A96" s="8"/>
    </row>
    <row r="97" spans="1:2" ht="13.5" thickBot="1" x14ac:dyDescent="0.25"/>
    <row r="98" spans="1:2" ht="13.5" thickBot="1" x14ac:dyDescent="0.25">
      <c r="A98" s="46" t="s">
        <v>47</v>
      </c>
      <c r="B98" s="47"/>
    </row>
    <row r="99" spans="1:2" s="34" customFormat="1" ht="12.75" customHeight="1" x14ac:dyDescent="0.2">
      <c r="A99" s="35" t="s">
        <v>0</v>
      </c>
      <c r="B99" s="21" t="s">
        <v>70</v>
      </c>
    </row>
    <row r="100" spans="1:2" s="34" customFormat="1" x14ac:dyDescent="0.2">
      <c r="A100" s="35" t="s">
        <v>1</v>
      </c>
      <c r="B100" s="22" t="s">
        <v>71</v>
      </c>
    </row>
    <row r="101" spans="1:2" s="34" customFormat="1" ht="22.5" customHeight="1" thickBot="1" x14ac:dyDescent="0.25">
      <c r="A101" s="36"/>
      <c r="B101" s="23" t="s">
        <v>72</v>
      </c>
    </row>
    <row r="102" spans="1:2" ht="13.5" thickBot="1" x14ac:dyDescent="0.25">
      <c r="A102" s="20" t="s">
        <v>2</v>
      </c>
      <c r="B102" s="24">
        <f t="shared" ref="B102" si="7">+B104+B105+B106</f>
        <v>273654</v>
      </c>
    </row>
    <row r="103" spans="1:2" ht="13.5" thickBot="1" x14ac:dyDescent="0.25">
      <c r="A103" s="6" t="s">
        <v>3</v>
      </c>
      <c r="B103" s="25"/>
    </row>
    <row r="104" spans="1:2" ht="13.5" thickBot="1" x14ac:dyDescent="0.25">
      <c r="A104" s="7" t="s">
        <v>4</v>
      </c>
      <c r="B104" s="25">
        <v>138682</v>
      </c>
    </row>
    <row r="105" spans="1:2" ht="13.5" thickBot="1" x14ac:dyDescent="0.25">
      <c r="A105" s="7" t="s">
        <v>5</v>
      </c>
      <c r="B105" s="25">
        <v>134972</v>
      </c>
    </row>
    <row r="106" spans="1:2" ht="13.5" thickBot="1" x14ac:dyDescent="0.25">
      <c r="A106" s="7" t="s">
        <v>6</v>
      </c>
      <c r="B106" s="25"/>
    </row>
    <row r="107" spans="1:2" ht="13.5" thickBot="1" x14ac:dyDescent="0.25">
      <c r="A107" s="6"/>
      <c r="B107" s="25"/>
    </row>
    <row r="108" spans="1:2" ht="26.25" customHeight="1" thickBot="1" x14ac:dyDescent="0.25">
      <c r="A108" s="20" t="s">
        <v>7</v>
      </c>
      <c r="B108" s="24">
        <f t="shared" ref="B108" si="8">+SUM(B109:B109)</f>
        <v>0</v>
      </c>
    </row>
    <row r="109" spans="1:2" ht="13.5" thickBot="1" x14ac:dyDescent="0.25">
      <c r="A109" s="6"/>
      <c r="B109" s="25"/>
    </row>
    <row r="110" spans="1:2" ht="13.5" thickBot="1" x14ac:dyDescent="0.25">
      <c r="A110" s="20" t="s">
        <v>8</v>
      </c>
      <c r="B110" s="24">
        <f t="shared" ref="B110" si="9">+B108+B102</f>
        <v>273654</v>
      </c>
    </row>
    <row r="111" spans="1:2" ht="13.5" thickBot="1" x14ac:dyDescent="0.25">
      <c r="A111" s="37" t="s">
        <v>9</v>
      </c>
      <c r="B111" s="26">
        <v>101</v>
      </c>
    </row>
    <row r="112" spans="1:2" ht="15.75" x14ac:dyDescent="0.2">
      <c r="A112" s="8"/>
    </row>
    <row r="113" spans="1:2" ht="13.5" thickBot="1" x14ac:dyDescent="0.25"/>
    <row r="114" spans="1:2" ht="13.5" thickBot="1" x14ac:dyDescent="0.25">
      <c r="A114" s="46" t="s">
        <v>48</v>
      </c>
      <c r="B114" s="47"/>
    </row>
    <row r="115" spans="1:2" s="34" customFormat="1" ht="12.75" customHeight="1" x14ac:dyDescent="0.2">
      <c r="A115" s="35" t="s">
        <v>0</v>
      </c>
      <c r="B115" s="21" t="s">
        <v>70</v>
      </c>
    </row>
    <row r="116" spans="1:2" s="34" customFormat="1" x14ac:dyDescent="0.2">
      <c r="A116" s="35" t="s">
        <v>1</v>
      </c>
      <c r="B116" s="22" t="s">
        <v>71</v>
      </c>
    </row>
    <row r="117" spans="1:2" s="34" customFormat="1" ht="24" customHeight="1" thickBot="1" x14ac:dyDescent="0.25">
      <c r="A117" s="36"/>
      <c r="B117" s="23" t="s">
        <v>72</v>
      </c>
    </row>
    <row r="118" spans="1:2" ht="13.5" thickBot="1" x14ac:dyDescent="0.25">
      <c r="A118" s="20" t="s">
        <v>2</v>
      </c>
      <c r="B118" s="24">
        <f t="shared" ref="B118" si="10">+B120+B121+B122</f>
        <v>563144.5</v>
      </c>
    </row>
    <row r="119" spans="1:2" ht="13.5" thickBot="1" x14ac:dyDescent="0.25">
      <c r="A119" s="6" t="s">
        <v>3</v>
      </c>
      <c r="B119" s="25"/>
    </row>
    <row r="120" spans="1:2" ht="13.5" thickBot="1" x14ac:dyDescent="0.25">
      <c r="A120" s="7" t="s">
        <v>4</v>
      </c>
      <c r="B120" s="25">
        <v>241071.5</v>
      </c>
    </row>
    <row r="121" spans="1:2" ht="13.5" thickBot="1" x14ac:dyDescent="0.25">
      <c r="A121" s="7" t="s">
        <v>5</v>
      </c>
      <c r="B121" s="25">
        <v>286073</v>
      </c>
    </row>
    <row r="122" spans="1:2" ht="13.5" thickBot="1" x14ac:dyDescent="0.25">
      <c r="A122" s="7" t="s">
        <v>6</v>
      </c>
      <c r="B122" s="25">
        <v>36000</v>
      </c>
    </row>
    <row r="123" spans="1:2" ht="13.5" thickBot="1" x14ac:dyDescent="0.25">
      <c r="A123" s="6"/>
      <c r="B123" s="25"/>
    </row>
    <row r="124" spans="1:2" ht="26.25" customHeight="1" thickBot="1" x14ac:dyDescent="0.25">
      <c r="A124" s="20" t="s">
        <v>7</v>
      </c>
      <c r="B124" s="24">
        <f>+SUM(B125:B125)</f>
        <v>0</v>
      </c>
    </row>
    <row r="125" spans="1:2" ht="13.5" thickBot="1" x14ac:dyDescent="0.25">
      <c r="A125" s="6"/>
      <c r="B125" s="25"/>
    </row>
    <row r="126" spans="1:2" ht="13.5" thickBot="1" x14ac:dyDescent="0.25">
      <c r="A126" s="20" t="s">
        <v>8</v>
      </c>
      <c r="B126" s="24">
        <f>+B124+B118</f>
        <v>563144.5</v>
      </c>
    </row>
    <row r="127" spans="1:2" ht="13.5" thickBot="1" x14ac:dyDescent="0.25">
      <c r="A127" s="6" t="s">
        <v>9</v>
      </c>
      <c r="B127" s="25">
        <v>65</v>
      </c>
    </row>
    <row r="128" spans="1:2" ht="15.75" x14ac:dyDescent="0.2">
      <c r="A128" s="8"/>
    </row>
    <row r="129" spans="1:2" ht="13.5" thickBot="1" x14ac:dyDescent="0.25"/>
    <row r="130" spans="1:2" ht="13.5" thickBot="1" x14ac:dyDescent="0.25">
      <c r="A130" s="46" t="s">
        <v>49</v>
      </c>
      <c r="B130" s="47"/>
    </row>
    <row r="131" spans="1:2" s="34" customFormat="1" ht="12.75" customHeight="1" x14ac:dyDescent="0.2">
      <c r="A131" s="35" t="s">
        <v>0</v>
      </c>
      <c r="B131" s="21" t="s">
        <v>70</v>
      </c>
    </row>
    <row r="132" spans="1:2" s="34" customFormat="1" x14ac:dyDescent="0.2">
      <c r="A132" s="35" t="s">
        <v>1</v>
      </c>
      <c r="B132" s="22" t="s">
        <v>71</v>
      </c>
    </row>
    <row r="133" spans="1:2" s="34" customFormat="1" ht="28.5" customHeight="1" thickBot="1" x14ac:dyDescent="0.25">
      <c r="A133" s="36"/>
      <c r="B133" s="23" t="s">
        <v>72</v>
      </c>
    </row>
    <row r="134" spans="1:2" ht="13.5" thickBot="1" x14ac:dyDescent="0.25">
      <c r="A134" s="20" t="s">
        <v>2</v>
      </c>
      <c r="B134" s="24">
        <f t="shared" ref="B134" si="11">+B136+B137+B138</f>
        <v>1696053</v>
      </c>
    </row>
    <row r="135" spans="1:2" ht="13.5" thickBot="1" x14ac:dyDescent="0.25">
      <c r="A135" s="6" t="s">
        <v>3</v>
      </c>
      <c r="B135" s="25"/>
    </row>
    <row r="136" spans="1:2" ht="13.5" thickBot="1" x14ac:dyDescent="0.25">
      <c r="A136" s="7" t="s">
        <v>4</v>
      </c>
      <c r="B136" s="25">
        <v>52097</v>
      </c>
    </row>
    <row r="137" spans="1:2" ht="13.5" thickBot="1" x14ac:dyDescent="0.25">
      <c r="A137" s="7" t="s">
        <v>5</v>
      </c>
      <c r="B137" s="25">
        <v>94120</v>
      </c>
    </row>
    <row r="138" spans="1:2" ht="13.5" thickBot="1" x14ac:dyDescent="0.25">
      <c r="A138" s="7" t="s">
        <v>6</v>
      </c>
      <c r="B138" s="25">
        <v>1549836</v>
      </c>
    </row>
    <row r="139" spans="1:2" ht="13.5" thickBot="1" x14ac:dyDescent="0.25">
      <c r="A139" s="6"/>
      <c r="B139" s="25"/>
    </row>
    <row r="140" spans="1:2" ht="26.25" customHeight="1" thickBot="1" x14ac:dyDescent="0.25">
      <c r="A140" s="20" t="s">
        <v>7</v>
      </c>
      <c r="B140" s="24">
        <f>+SUM(B141:B143)</f>
        <v>684226</v>
      </c>
    </row>
    <row r="141" spans="1:2" ht="13.5" thickBot="1" x14ac:dyDescent="0.25">
      <c r="A141" s="6" t="s">
        <v>13</v>
      </c>
      <c r="B141" s="25"/>
    </row>
    <row r="142" spans="1:2" ht="26.25" thickBot="1" x14ac:dyDescent="0.25">
      <c r="A142" s="27" t="s">
        <v>61</v>
      </c>
      <c r="B142" s="25">
        <v>719908</v>
      </c>
    </row>
    <row r="143" spans="1:2" ht="13.5" thickBot="1" x14ac:dyDescent="0.25">
      <c r="A143" s="27" t="s">
        <v>54</v>
      </c>
      <c r="B143" s="25">
        <v>-35682</v>
      </c>
    </row>
    <row r="144" spans="1:2" ht="13.5" thickBot="1" x14ac:dyDescent="0.25">
      <c r="A144" s="20" t="s">
        <v>8</v>
      </c>
      <c r="B144" s="24">
        <f>+B140+B134</f>
        <v>2380279</v>
      </c>
    </row>
    <row r="145" spans="1:2" ht="13.5" thickBot="1" x14ac:dyDescent="0.25">
      <c r="A145" s="6" t="s">
        <v>9</v>
      </c>
      <c r="B145" s="25">
        <v>16</v>
      </c>
    </row>
    <row r="146" spans="1:2" ht="15.75" x14ac:dyDescent="0.2">
      <c r="A146" s="8"/>
    </row>
    <row r="147" spans="1:2" ht="13.5" thickBot="1" x14ac:dyDescent="0.25"/>
    <row r="148" spans="1:2" ht="13.5" thickBot="1" x14ac:dyDescent="0.25">
      <c r="A148" s="46" t="s">
        <v>50</v>
      </c>
      <c r="B148" s="47"/>
    </row>
    <row r="149" spans="1:2" s="34" customFormat="1" ht="12.75" customHeight="1" x14ac:dyDescent="0.2">
      <c r="A149" s="35" t="s">
        <v>0</v>
      </c>
      <c r="B149" s="21" t="s">
        <v>70</v>
      </c>
    </row>
    <row r="150" spans="1:2" s="34" customFormat="1" x14ac:dyDescent="0.2">
      <c r="A150" s="35" t="s">
        <v>1</v>
      </c>
      <c r="B150" s="22" t="s">
        <v>71</v>
      </c>
    </row>
    <row r="151" spans="1:2" s="34" customFormat="1" ht="22.5" customHeight="1" thickBot="1" x14ac:dyDescent="0.25">
      <c r="A151" s="36"/>
      <c r="B151" s="23" t="s">
        <v>72</v>
      </c>
    </row>
    <row r="152" spans="1:2" ht="13.5" thickBot="1" x14ac:dyDescent="0.25">
      <c r="A152" s="20" t="s">
        <v>2</v>
      </c>
      <c r="B152" s="24">
        <f t="shared" ref="B152" si="12">+B154+B155+B156</f>
        <v>160460</v>
      </c>
    </row>
    <row r="153" spans="1:2" ht="13.5" thickBot="1" x14ac:dyDescent="0.25">
      <c r="A153" s="6" t="s">
        <v>3</v>
      </c>
      <c r="B153" s="25"/>
    </row>
    <row r="154" spans="1:2" ht="13.5" thickBot="1" x14ac:dyDescent="0.25">
      <c r="A154" s="7" t="s">
        <v>4</v>
      </c>
      <c r="B154" s="25">
        <v>50625</v>
      </c>
    </row>
    <row r="155" spans="1:2" ht="13.5" thickBot="1" x14ac:dyDescent="0.25">
      <c r="A155" s="7" t="s">
        <v>5</v>
      </c>
      <c r="B155" s="25">
        <v>109835</v>
      </c>
    </row>
    <row r="156" spans="1:2" ht="13.5" thickBot="1" x14ac:dyDescent="0.25">
      <c r="A156" s="7" t="s">
        <v>6</v>
      </c>
      <c r="B156" s="25"/>
    </row>
    <row r="157" spans="1:2" ht="13.5" thickBot="1" x14ac:dyDescent="0.25">
      <c r="A157" s="6"/>
      <c r="B157" s="25"/>
    </row>
    <row r="158" spans="1:2" ht="26.25" customHeight="1" thickBot="1" x14ac:dyDescent="0.25">
      <c r="A158" s="20" t="s">
        <v>7</v>
      </c>
      <c r="B158" s="24">
        <f>+SUM(B159:B161)</f>
        <v>127129</v>
      </c>
    </row>
    <row r="159" spans="1:2" ht="13.5" thickBot="1" x14ac:dyDescent="0.25">
      <c r="A159" s="6" t="s">
        <v>13</v>
      </c>
      <c r="B159" s="25"/>
    </row>
    <row r="160" spans="1:2" ht="26.25" thickBot="1" x14ac:dyDescent="0.25">
      <c r="A160" s="33" t="s">
        <v>62</v>
      </c>
      <c r="B160" s="25">
        <v>127129</v>
      </c>
    </row>
    <row r="161" spans="1:2" ht="13.5" thickBot="1" x14ac:dyDescent="0.25">
      <c r="A161" s="33"/>
      <c r="B161" s="25"/>
    </row>
    <row r="162" spans="1:2" ht="13.5" thickBot="1" x14ac:dyDescent="0.25">
      <c r="A162" s="20" t="s">
        <v>8</v>
      </c>
      <c r="B162" s="24">
        <f>+B158+B152</f>
        <v>287589</v>
      </c>
    </row>
    <row r="163" spans="1:2" ht="13.5" thickBot="1" x14ac:dyDescent="0.25">
      <c r="A163" s="6" t="s">
        <v>9</v>
      </c>
      <c r="B163" s="25">
        <v>18</v>
      </c>
    </row>
    <row r="164" spans="1:2" ht="15.75" x14ac:dyDescent="0.2">
      <c r="A164" s="8"/>
    </row>
    <row r="165" spans="1:2" ht="13.5" thickBot="1" x14ac:dyDescent="0.25"/>
    <row r="166" spans="1:2" ht="13.5" thickBot="1" x14ac:dyDescent="0.25">
      <c r="A166" s="46" t="s">
        <v>51</v>
      </c>
      <c r="B166" s="47"/>
    </row>
    <row r="167" spans="1:2" s="34" customFormat="1" ht="12.75" customHeight="1" x14ac:dyDescent="0.2">
      <c r="A167" s="35" t="s">
        <v>0</v>
      </c>
      <c r="B167" s="21" t="s">
        <v>70</v>
      </c>
    </row>
    <row r="168" spans="1:2" s="34" customFormat="1" x14ac:dyDescent="0.2">
      <c r="A168" s="35" t="s">
        <v>1</v>
      </c>
      <c r="B168" s="22" t="s">
        <v>71</v>
      </c>
    </row>
    <row r="169" spans="1:2" s="34" customFormat="1" ht="26.25" customHeight="1" thickBot="1" x14ac:dyDescent="0.25">
      <c r="A169" s="36"/>
      <c r="B169" s="23" t="s">
        <v>72</v>
      </c>
    </row>
    <row r="170" spans="1:2" ht="13.5" thickBot="1" x14ac:dyDescent="0.25">
      <c r="A170" s="20" t="s">
        <v>2</v>
      </c>
      <c r="B170" s="24">
        <f t="shared" ref="B170" si="13">+B172+B173+B174</f>
        <v>412565</v>
      </c>
    </row>
    <row r="171" spans="1:2" ht="13.5" thickBot="1" x14ac:dyDescent="0.25">
      <c r="A171" s="6" t="s">
        <v>3</v>
      </c>
      <c r="B171" s="25"/>
    </row>
    <row r="172" spans="1:2" ht="13.5" thickBot="1" x14ac:dyDescent="0.25">
      <c r="A172" s="7" t="s">
        <v>4</v>
      </c>
      <c r="B172" s="25">
        <v>294410</v>
      </c>
    </row>
    <row r="173" spans="1:2" ht="13.5" thickBot="1" x14ac:dyDescent="0.25">
      <c r="A173" s="7" t="s">
        <v>5</v>
      </c>
      <c r="B173" s="25">
        <v>111298</v>
      </c>
    </row>
    <row r="174" spans="1:2" ht="13.5" thickBot="1" x14ac:dyDescent="0.25">
      <c r="A174" s="7" t="s">
        <v>6</v>
      </c>
      <c r="B174" s="25">
        <v>6857</v>
      </c>
    </row>
    <row r="175" spans="1:2" ht="13.5" thickBot="1" x14ac:dyDescent="0.25">
      <c r="A175" s="6"/>
      <c r="B175" s="25"/>
    </row>
    <row r="176" spans="1:2" ht="26.25" customHeight="1" thickBot="1" x14ac:dyDescent="0.25">
      <c r="A176" s="20" t="s">
        <v>7</v>
      </c>
      <c r="B176" s="24">
        <f>+SUM(B177:B179)</f>
        <v>779986</v>
      </c>
    </row>
    <row r="177" spans="1:2" ht="13.5" thickBot="1" x14ac:dyDescent="0.25">
      <c r="A177" s="6" t="s">
        <v>13</v>
      </c>
      <c r="B177" s="25"/>
    </row>
    <row r="178" spans="1:2" ht="13.5" thickBot="1" x14ac:dyDescent="0.25">
      <c r="A178" s="33" t="s">
        <v>75</v>
      </c>
      <c r="B178" s="25">
        <v>779986</v>
      </c>
    </row>
    <row r="179" spans="1:2" ht="13.5" thickBot="1" x14ac:dyDescent="0.25">
      <c r="A179" s="6"/>
      <c r="B179" s="25"/>
    </row>
    <row r="180" spans="1:2" ht="13.5" thickBot="1" x14ac:dyDescent="0.25">
      <c r="A180" s="20" t="s">
        <v>8</v>
      </c>
      <c r="B180" s="24">
        <f>+B176+B170</f>
        <v>1192551</v>
      </c>
    </row>
    <row r="181" spans="1:2" ht="13.5" thickBot="1" x14ac:dyDescent="0.25">
      <c r="A181" s="6" t="s">
        <v>9</v>
      </c>
      <c r="B181" s="25">
        <v>24</v>
      </c>
    </row>
    <row r="182" spans="1:2" ht="15.75" x14ac:dyDescent="0.2">
      <c r="A182" s="8"/>
    </row>
    <row r="183" spans="1:2" ht="13.5" thickBot="1" x14ac:dyDescent="0.25"/>
    <row r="184" spans="1:2" ht="13.5" thickBot="1" x14ac:dyDescent="0.25">
      <c r="A184" s="46" t="s">
        <v>52</v>
      </c>
      <c r="B184" s="47"/>
    </row>
    <row r="185" spans="1:2" s="34" customFormat="1" ht="12.75" customHeight="1" x14ac:dyDescent="0.2">
      <c r="A185" s="35" t="s">
        <v>0</v>
      </c>
      <c r="B185" s="21" t="s">
        <v>70</v>
      </c>
    </row>
    <row r="186" spans="1:2" s="34" customFormat="1" x14ac:dyDescent="0.2">
      <c r="A186" s="35" t="s">
        <v>1</v>
      </c>
      <c r="B186" s="22" t="s">
        <v>71</v>
      </c>
    </row>
    <row r="187" spans="1:2" s="34" customFormat="1" ht="23.25" customHeight="1" thickBot="1" x14ac:dyDescent="0.25">
      <c r="A187" s="36"/>
      <c r="B187" s="23" t="s">
        <v>72</v>
      </c>
    </row>
    <row r="188" spans="1:2" ht="13.5" thickBot="1" x14ac:dyDescent="0.25">
      <c r="A188" s="20" t="s">
        <v>2</v>
      </c>
      <c r="B188" s="24">
        <f t="shared" ref="B188" si="14">+B190+B191+B192</f>
        <v>243666.5</v>
      </c>
    </row>
    <row r="189" spans="1:2" ht="13.5" thickBot="1" x14ac:dyDescent="0.25">
      <c r="A189" s="6" t="s">
        <v>3</v>
      </c>
      <c r="B189" s="25"/>
    </row>
    <row r="190" spans="1:2" ht="13.5" thickBot="1" x14ac:dyDescent="0.25">
      <c r="A190" s="7" t="s">
        <v>4</v>
      </c>
      <c r="B190" s="25">
        <v>118617.5</v>
      </c>
    </row>
    <row r="191" spans="1:2" ht="13.5" thickBot="1" x14ac:dyDescent="0.25">
      <c r="A191" s="7" t="s">
        <v>5</v>
      </c>
      <c r="B191" s="25">
        <v>98590</v>
      </c>
    </row>
    <row r="192" spans="1:2" ht="13.5" thickBot="1" x14ac:dyDescent="0.25">
      <c r="A192" s="7" t="s">
        <v>6</v>
      </c>
      <c r="B192" s="25">
        <v>26459</v>
      </c>
    </row>
    <row r="193" spans="1:2" ht="13.5" thickBot="1" x14ac:dyDescent="0.25">
      <c r="A193" s="6"/>
      <c r="B193" s="25"/>
    </row>
    <row r="194" spans="1:2" ht="26.25" customHeight="1" thickBot="1" x14ac:dyDescent="0.25">
      <c r="A194" s="20" t="s">
        <v>7</v>
      </c>
      <c r="B194" s="24">
        <f>+SUM(B195:B197)</f>
        <v>882486</v>
      </c>
    </row>
    <row r="195" spans="1:2" ht="13.5" thickBot="1" x14ac:dyDescent="0.25">
      <c r="A195" s="6" t="s">
        <v>13</v>
      </c>
      <c r="B195" s="25"/>
    </row>
    <row r="196" spans="1:2" ht="39" thickBot="1" x14ac:dyDescent="0.25">
      <c r="A196" s="27" t="s">
        <v>59</v>
      </c>
      <c r="B196" s="25">
        <v>882486</v>
      </c>
    </row>
    <row r="197" spans="1:2" ht="13.5" thickBot="1" x14ac:dyDescent="0.25">
      <c r="A197" s="33"/>
      <c r="B197" s="25"/>
    </row>
    <row r="198" spans="1:2" ht="13.5" thickBot="1" x14ac:dyDescent="0.25">
      <c r="A198" s="20" t="s">
        <v>8</v>
      </c>
      <c r="B198" s="24">
        <f>+B194+B188</f>
        <v>1126152.5</v>
      </c>
    </row>
    <row r="199" spans="1:2" ht="13.5" thickBot="1" x14ac:dyDescent="0.25">
      <c r="A199" s="6" t="s">
        <v>9</v>
      </c>
      <c r="B199" s="25">
        <v>40</v>
      </c>
    </row>
    <row r="200" spans="1:2" ht="15.75" x14ac:dyDescent="0.2">
      <c r="A200" s="8"/>
    </row>
    <row r="201" spans="1:2" ht="13.5" thickBot="1" x14ac:dyDescent="0.25"/>
    <row r="202" spans="1:2" ht="13.5" thickBot="1" x14ac:dyDescent="0.25">
      <c r="A202" s="46" t="s">
        <v>53</v>
      </c>
      <c r="B202" s="47"/>
    </row>
    <row r="203" spans="1:2" s="34" customFormat="1" ht="12.75" customHeight="1" x14ac:dyDescent="0.2">
      <c r="A203" s="35" t="s">
        <v>0</v>
      </c>
      <c r="B203" s="21" t="s">
        <v>70</v>
      </c>
    </row>
    <row r="204" spans="1:2" s="34" customFormat="1" x14ac:dyDescent="0.2">
      <c r="A204" s="35" t="s">
        <v>1</v>
      </c>
      <c r="B204" s="22" t="s">
        <v>71</v>
      </c>
    </row>
    <row r="205" spans="1:2" s="34" customFormat="1" ht="22.5" customHeight="1" thickBot="1" x14ac:dyDescent="0.25">
      <c r="A205" s="36"/>
      <c r="B205" s="23" t="s">
        <v>72</v>
      </c>
    </row>
    <row r="206" spans="1:2" ht="13.5" thickBot="1" x14ac:dyDescent="0.25">
      <c r="A206" s="20" t="s">
        <v>2</v>
      </c>
      <c r="B206" s="24">
        <f t="shared" ref="B206" si="15">+B208+B209+B210</f>
        <v>2512684</v>
      </c>
    </row>
    <row r="207" spans="1:2" ht="13.5" thickBot="1" x14ac:dyDescent="0.25">
      <c r="A207" s="6" t="s">
        <v>3</v>
      </c>
      <c r="B207" s="25"/>
    </row>
    <row r="208" spans="1:2" ht="13.5" thickBot="1" x14ac:dyDescent="0.25">
      <c r="A208" s="7" t="s">
        <v>4</v>
      </c>
      <c r="B208" s="25">
        <v>548924</v>
      </c>
    </row>
    <row r="209" spans="1:2" ht="13.5" thickBot="1" x14ac:dyDescent="0.25">
      <c r="A209" s="7" t="s">
        <v>5</v>
      </c>
      <c r="B209" s="25">
        <v>1863393</v>
      </c>
    </row>
    <row r="210" spans="1:2" ht="13.5" thickBot="1" x14ac:dyDescent="0.25">
      <c r="A210" s="7" t="s">
        <v>6</v>
      </c>
      <c r="B210" s="25">
        <v>100367</v>
      </c>
    </row>
    <row r="211" spans="1:2" ht="13.5" thickBot="1" x14ac:dyDescent="0.25">
      <c r="A211" s="6"/>
      <c r="B211" s="25"/>
    </row>
    <row r="212" spans="1:2" ht="26.25" customHeight="1" thickBot="1" x14ac:dyDescent="0.25">
      <c r="A212" s="20" t="s">
        <v>7</v>
      </c>
      <c r="B212" s="24">
        <f>+SUM(B213:B213)</f>
        <v>0</v>
      </c>
    </row>
    <row r="213" spans="1:2" ht="13.5" thickBot="1" x14ac:dyDescent="0.25">
      <c r="A213" s="6"/>
      <c r="B213" s="25"/>
    </row>
    <row r="214" spans="1:2" ht="13.5" thickBot="1" x14ac:dyDescent="0.25">
      <c r="A214" s="20" t="s">
        <v>8</v>
      </c>
      <c r="B214" s="24">
        <f>+B212+B206</f>
        <v>2512684</v>
      </c>
    </row>
    <row r="215" spans="1:2" ht="13.5" thickBot="1" x14ac:dyDescent="0.25">
      <c r="A215" s="6" t="s">
        <v>9</v>
      </c>
      <c r="B215" s="25">
        <v>244</v>
      </c>
    </row>
    <row r="219" spans="1:2" ht="13.5" thickBot="1" x14ac:dyDescent="0.25"/>
    <row r="220" spans="1:2" s="34" customFormat="1" ht="13.5" thickBot="1" x14ac:dyDescent="0.25">
      <c r="A220" s="46" t="s">
        <v>63</v>
      </c>
      <c r="B220" s="47"/>
    </row>
    <row r="221" spans="1:2" s="34" customFormat="1" ht="12.75" customHeight="1" x14ac:dyDescent="0.2">
      <c r="A221" s="35" t="s">
        <v>0</v>
      </c>
      <c r="B221" s="21" t="s">
        <v>70</v>
      </c>
    </row>
    <row r="222" spans="1:2" s="34" customFormat="1" x14ac:dyDescent="0.2">
      <c r="A222" s="35" t="s">
        <v>1</v>
      </c>
      <c r="B222" s="22" t="s">
        <v>71</v>
      </c>
    </row>
    <row r="223" spans="1:2" s="34" customFormat="1" ht="21.75" customHeight="1" thickBot="1" x14ac:dyDescent="0.25">
      <c r="A223" s="36"/>
      <c r="B223" s="23" t="s">
        <v>72</v>
      </c>
    </row>
    <row r="224" spans="1:2" s="34" customFormat="1" ht="13.5" thickBot="1" x14ac:dyDescent="0.25">
      <c r="A224" s="39" t="s">
        <v>2</v>
      </c>
      <c r="B224" s="24">
        <f t="shared" ref="B224" si="16">+B226+B227+B228</f>
        <v>159760690</v>
      </c>
    </row>
    <row r="225" spans="1:2" s="34" customFormat="1" ht="13.5" thickBot="1" x14ac:dyDescent="0.25">
      <c r="A225" s="37" t="s">
        <v>3</v>
      </c>
      <c r="B225" s="25"/>
    </row>
    <row r="226" spans="1:2" s="34" customFormat="1" ht="13.5" thickBot="1" x14ac:dyDescent="0.25">
      <c r="A226" s="38" t="s">
        <v>4</v>
      </c>
      <c r="B226" s="25">
        <f>B12+B30+B49+B67+B85+B104+B120+B136+B154+B172+B190+B208</f>
        <v>68368311</v>
      </c>
    </row>
    <row r="227" spans="1:2" s="34" customFormat="1" ht="13.5" thickBot="1" x14ac:dyDescent="0.25">
      <c r="A227" s="38" t="s">
        <v>5</v>
      </c>
      <c r="B227" s="25">
        <f>B13+B31+B50+B68+B86+B105+B121+B137+B155+B173+B191+B209</f>
        <v>37163658</v>
      </c>
    </row>
    <row r="228" spans="1:2" s="34" customFormat="1" ht="13.5" thickBot="1" x14ac:dyDescent="0.25">
      <c r="A228" s="38" t="s">
        <v>6</v>
      </c>
      <c r="B228" s="25">
        <f>B14+B32+B51+B69+B87+B106+B122+B138+B156+B174+B192+B210</f>
        <v>54228721</v>
      </c>
    </row>
    <row r="229" spans="1:2" s="34" customFormat="1" ht="13.5" thickBot="1" x14ac:dyDescent="0.25">
      <c r="A229" s="37"/>
      <c r="B229" s="25"/>
    </row>
    <row r="230" spans="1:2" s="34" customFormat="1" ht="26.25" customHeight="1" thickBot="1" x14ac:dyDescent="0.25">
      <c r="A230" s="39" t="s">
        <v>7</v>
      </c>
      <c r="B230" s="24">
        <f>+SUM(B16,B34,B53,B71,B89,B108,B124,B140,B158,B176,B194,B212)</f>
        <v>13353007</v>
      </c>
    </row>
    <row r="231" spans="1:2" s="34" customFormat="1" ht="13.5" thickBot="1" x14ac:dyDescent="0.25">
      <c r="A231" s="37"/>
      <c r="B231" s="25"/>
    </row>
    <row r="232" spans="1:2" s="34" customFormat="1" ht="13.5" thickBot="1" x14ac:dyDescent="0.25">
      <c r="A232" s="39" t="s">
        <v>8</v>
      </c>
      <c r="B232" s="24">
        <f t="shared" ref="B232" si="17">+B230+B224</f>
        <v>173113697</v>
      </c>
    </row>
    <row r="233" spans="1:2" s="34" customFormat="1" ht="13.5" thickBot="1" x14ac:dyDescent="0.25">
      <c r="A233" s="37"/>
      <c r="B233" s="25"/>
    </row>
  </sheetData>
  <mergeCells count="15">
    <mergeCell ref="A220:B220"/>
    <mergeCell ref="A184:B184"/>
    <mergeCell ref="A202:B202"/>
    <mergeCell ref="A148:B148"/>
    <mergeCell ref="A166:B166"/>
    <mergeCell ref="A114:B114"/>
    <mergeCell ref="A130:B130"/>
    <mergeCell ref="A79:B79"/>
    <mergeCell ref="A98:B98"/>
    <mergeCell ref="A43:B43"/>
    <mergeCell ref="A61:B61"/>
    <mergeCell ref="A6:B6"/>
    <mergeCell ref="A24:B24"/>
    <mergeCell ref="A3:B3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Ministry of Education</cp:lastModifiedBy>
  <cp:lastPrinted>2024-01-10T13:28:37Z</cp:lastPrinted>
  <dcterms:created xsi:type="dcterms:W3CDTF">2016-04-01T09:51:31Z</dcterms:created>
  <dcterms:modified xsi:type="dcterms:W3CDTF">2024-01-11T13:15:05Z</dcterms:modified>
</cp:coreProperties>
</file>